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christophercronin/Dropbox/Senegal/JAE_second_try/response/Final_Docs/"/>
    </mc:Choice>
  </mc:AlternateContent>
  <xr:revisionPtr revIDLastSave="0" documentId="13_ncr:1_{A4D9CDB9-6796-AF4B-9819-C1DEF13355F4}" xr6:coauthVersionLast="36" xr6:coauthVersionMax="36" xr10:uidLastSave="{00000000-0000-0000-0000-000000000000}"/>
  <bookViews>
    <workbookView xWindow="120" yWindow="460" windowWidth="26340" windowHeight="15680" firstSheet="1" activeTab="7" xr2:uid="{7F2B5834-8A6D-3C46-9424-93D4DA7436BC}"/>
  </bookViews>
  <sheets>
    <sheet name="Table 1" sheetId="1" r:id="rId1"/>
    <sheet name="Table 2" sheetId="2" r:id="rId2"/>
    <sheet name="Table 3" sheetId="3" r:id="rId3"/>
    <sheet name="Table 4" sheetId="4" r:id="rId4"/>
    <sheet name="Table 5" sheetId="5" r:id="rId5"/>
    <sheet name="Table 6" sheetId="6" r:id="rId6"/>
    <sheet name="Table A1" sheetId="7" r:id="rId7"/>
    <sheet name="Table A2" sheetId="8" r:id="rId8"/>
    <sheet name="Table A3" sheetId="9" r:id="rId9"/>
    <sheet name="Table A4" sheetId="15" r:id="rId10"/>
    <sheet name="Table A5" sheetId="10" r:id="rId11"/>
    <sheet name="Table A6" sheetId="11" r:id="rId12"/>
    <sheet name="Table A7" sheetId="13" r:id="rId13"/>
    <sheet name="Table A8" sheetId="14" r:id="rId14"/>
    <sheet name="Table A9" sheetId="16" r:id="rId1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4" l="1"/>
  <c r="L9" i="14"/>
  <c r="J9" i="14"/>
  <c r="H9" i="14"/>
  <c r="F9" i="14"/>
  <c r="D9" i="14"/>
  <c r="J10" i="6"/>
  <c r="J11" i="6" s="1"/>
  <c r="H10" i="6"/>
  <c r="H11" i="6" s="1"/>
  <c r="F10" i="6"/>
  <c r="F11" i="6" s="1"/>
  <c r="D10" i="6"/>
  <c r="D11" i="6" s="1"/>
  <c r="J9" i="6"/>
  <c r="H9" i="6"/>
  <c r="F9" i="6"/>
  <c r="D9" i="6"/>
  <c r="G41" i="3"/>
  <c r="G40" i="3"/>
  <c r="G39" i="3"/>
  <c r="G38" i="3"/>
  <c r="G37" i="3"/>
  <c r="G36" i="3"/>
  <c r="G35" i="3"/>
  <c r="G34" i="3"/>
  <c r="G33" i="3"/>
  <c r="G32" i="3"/>
  <c r="G31" i="3"/>
  <c r="G30" i="3"/>
  <c r="G29" i="3"/>
  <c r="G28" i="3"/>
  <c r="G27" i="3"/>
  <c r="G26" i="3"/>
  <c r="G25" i="3"/>
  <c r="G24" i="3"/>
  <c r="G22" i="3"/>
  <c r="G21" i="3"/>
  <c r="G20" i="3"/>
  <c r="G19" i="3"/>
  <c r="G18" i="3"/>
  <c r="G17" i="3"/>
  <c r="G16" i="3"/>
  <c r="G15" i="3"/>
  <c r="G14" i="3"/>
  <c r="G13" i="3"/>
  <c r="G12" i="3"/>
  <c r="G11" i="3"/>
  <c r="G10" i="3"/>
  <c r="G9" i="3"/>
  <c r="G8" i="3"/>
  <c r="G7" i="3"/>
  <c r="G6" i="3"/>
  <c r="G5" i="3"/>
  <c r="O22" i="7"/>
  <c r="O10" i="7"/>
  <c r="O27" i="7"/>
  <c r="O41" i="7"/>
  <c r="O39" i="7"/>
  <c r="O19" i="7"/>
  <c r="O33" i="7"/>
  <c r="O21" i="7"/>
  <c r="O37" i="7"/>
  <c r="O34" i="7"/>
  <c r="O30" i="7"/>
  <c r="O40" i="7"/>
  <c r="O13" i="7"/>
  <c r="O7" i="7"/>
  <c r="O8" i="7"/>
  <c r="O31" i="7"/>
  <c r="O18" i="7"/>
  <c r="O11" i="7"/>
  <c r="O25" i="7"/>
  <c r="O20" i="7"/>
  <c r="O29" i="7"/>
  <c r="O14" i="7"/>
  <c r="O26" i="7"/>
  <c r="O12" i="7"/>
  <c r="O9" i="7"/>
  <c r="O6" i="7"/>
  <c r="O17" i="7"/>
  <c r="O32" i="7"/>
  <c r="O24" i="7"/>
  <c r="O15" i="7"/>
  <c r="O35" i="7"/>
  <c r="O16" i="7"/>
  <c r="O36" i="7"/>
  <c r="O28" i="7"/>
  <c r="O5" i="7"/>
  <c r="O38" i="7"/>
  <c r="K21" i="7"/>
  <c r="K15" i="7"/>
  <c r="K8" i="7"/>
  <c r="K16" i="7"/>
  <c r="K19" i="7"/>
  <c r="K20" i="7"/>
  <c r="K13" i="7"/>
  <c r="K14" i="7"/>
  <c r="K9" i="7"/>
  <c r="K10" i="7"/>
  <c r="K22" i="7"/>
  <c r="K7" i="7"/>
  <c r="K6" i="7"/>
  <c r="K17" i="7"/>
  <c r="K12" i="7"/>
  <c r="K11" i="7"/>
  <c r="K5" i="7"/>
  <c r="K18" i="7"/>
  <c r="G7" i="7"/>
  <c r="G16" i="7"/>
  <c r="G31" i="7"/>
  <c r="G35" i="7"/>
  <c r="G9" i="7"/>
  <c r="G25" i="7"/>
  <c r="G33" i="7"/>
  <c r="G18" i="7"/>
  <c r="G11" i="7"/>
  <c r="G32" i="7"/>
  <c r="G20" i="7"/>
  <c r="G39" i="7"/>
  <c r="G36" i="7"/>
  <c r="G6" i="7"/>
  <c r="G28" i="7"/>
  <c r="G41" i="7"/>
  <c r="G37" i="7"/>
  <c r="G34" i="7"/>
  <c r="G12" i="7"/>
  <c r="G30" i="7"/>
  <c r="G14" i="7"/>
  <c r="G24" i="7"/>
  <c r="G22" i="7"/>
  <c r="G17" i="7"/>
  <c r="G27" i="7"/>
  <c r="G40" i="7"/>
  <c r="G38" i="7"/>
  <c r="G10" i="7"/>
  <c r="G8" i="7"/>
  <c r="G26" i="7"/>
  <c r="G15" i="7"/>
  <c r="G21" i="7"/>
  <c r="G13" i="7"/>
  <c r="G19" i="7"/>
  <c r="G5" i="7"/>
  <c r="G29" i="7"/>
  <c r="C19" i="7"/>
  <c r="C17" i="7"/>
  <c r="C18" i="7"/>
  <c r="C7" i="7"/>
  <c r="C9" i="7"/>
  <c r="C8" i="7"/>
  <c r="C16" i="7"/>
  <c r="C11" i="7"/>
  <c r="C13" i="7"/>
  <c r="C14" i="7"/>
  <c r="C15" i="7"/>
  <c r="C22" i="7"/>
  <c r="C21" i="7"/>
  <c r="C12" i="7"/>
  <c r="C20" i="7"/>
  <c r="C10" i="7"/>
  <c r="C19" i="4"/>
  <c r="C17" i="4"/>
  <c r="C11" i="4"/>
  <c r="C6" i="4"/>
  <c r="C21" i="4"/>
  <c r="C12" i="4"/>
  <c r="C9" i="4"/>
  <c r="C8" i="4"/>
  <c r="C7" i="4"/>
  <c r="C15" i="4"/>
  <c r="C13" i="4"/>
  <c r="C22" i="4"/>
  <c r="C10" i="4"/>
  <c r="C16" i="4"/>
  <c r="C14" i="4"/>
  <c r="C18" i="4"/>
  <c r="C5" i="4"/>
  <c r="C20" i="4"/>
  <c r="C5" i="7"/>
  <c r="C6" i="7"/>
  <c r="T6" i="7"/>
</calcChain>
</file>

<file path=xl/sharedStrings.xml><?xml version="1.0" encoding="utf-8"?>
<sst xmlns="http://schemas.openxmlformats.org/spreadsheetml/2006/main" count="898" uniqueCount="340">
  <si>
    <t>Table 1: Facility Choices for Maternal Health Services</t>
  </si>
  <si>
    <t>Observations</t>
  </si>
  <si>
    <r>
      <t xml:space="preserve">     No visit (</t>
    </r>
    <r>
      <rPr>
        <i/>
        <sz val="10"/>
        <color theme="1"/>
        <rFont val="Times New Roman"/>
        <family val="1"/>
      </rPr>
      <t>S</t>
    </r>
    <r>
      <rPr>
        <sz val="10"/>
        <color theme="1"/>
        <rFont val="Times New Roman"/>
        <family val="1"/>
      </rPr>
      <t>=1)</t>
    </r>
  </si>
  <si>
    <t xml:space="preserve">     Visit unobserved facility (S=2)</t>
  </si>
  <si>
    <t xml:space="preserve">     Visit observed facility (S=3)</t>
  </si>
  <si>
    <t>Among women visiting an observed facility</t>
  </si>
  <si>
    <t xml:space="preserve">     % visiting facility nearest home</t>
  </si>
  <si>
    <t xml:space="preserve">     % visiting nearest facility of a particular type</t>
  </si>
  <si>
    <t xml:space="preserve">     Mean # facilities bypassed</t>
  </si>
  <si>
    <t xml:space="preserve">     Median # facilities bypassed</t>
  </si>
  <si>
    <t>*Notes: Facility types are Public Hospital, Public Clinic, Private Clinic, Denominational or NGO clinic.</t>
  </si>
  <si>
    <t>Table 2: Health Facility Characteristics</t>
  </si>
  <si>
    <t>(1) All Facilities</t>
  </si>
  <si>
    <t>(2) Chosen Facility</t>
  </si>
  <si>
    <t>(3) Nearest Facility</t>
  </si>
  <si>
    <t>distance (km)</t>
  </si>
  <si>
    <t>public hospital</t>
  </si>
  <si>
    <t>public clinic</t>
  </si>
  <si>
    <t>private clinic</t>
  </si>
  <si>
    <t>denominational/NGO clinic</t>
  </si>
  <si>
    <t>age</t>
  </si>
  <si>
    <t>open 7 days a week</t>
  </si>
  <si>
    <t>hours a day</t>
  </si>
  <si>
    <t>any IEC materials</t>
  </si>
  <si>
    <t># doctors</t>
  </si>
  <si>
    <t># nurses</t>
  </si>
  <si>
    <t># midwives</t>
  </si>
  <si>
    <t>any health social worker</t>
  </si>
  <si>
    <t># services offered</t>
  </si>
  <si>
    <t>provides community outreach</t>
  </si>
  <si>
    <t>has electricity</t>
  </si>
  <si>
    <t>has telephone</t>
  </si>
  <si>
    <t>has private rooms</t>
  </si>
  <si>
    <t>participated in survey</t>
  </si>
  <si>
    <t>observations</t>
  </si>
  <si>
    <t xml:space="preserve">*Notes: Column 1 contains average facility characteristics for facilities in the sample. Note that distance to any particular facility varies by individual, so the average distance is calculated using all 9325*231 observations. Moreover, while distance and facility type are observable for all 231 health facilities, the remaining variables are only observable for the 205 facilities participating in the survey. Column 2 contains average faciliy characteristics for the 1,830 facilities selected by individuals. Column 3 contains average faciliy characteristics for the 1,830 facilities located nearest the homes of women visiting a facility for maternatl health services. Facilities in both columns 2 and 3 are not mutually exclusive within or across categories </t>
  </si>
  <si>
    <t>Table 3: Preferred Mixed Logit Model, Complete Data</t>
  </si>
  <si>
    <t>(1) Unweighted, Mixed Logit</t>
  </si>
  <si>
    <t>(2) Unweighted, Mixed Logit</t>
  </si>
  <si>
    <t>Covariates</t>
  </si>
  <si>
    <t>Params</t>
  </si>
  <si>
    <t>SE</t>
  </si>
  <si>
    <t>Ratio</t>
  </si>
  <si>
    <t>Panel A: Mean Coefficients</t>
  </si>
  <si>
    <t>Panel B: Std. Dev. of Coef.</t>
  </si>
  <si>
    <t>Number of Individuals</t>
  </si>
  <si>
    <t>Number of Obervations</t>
  </si>
  <si>
    <t>LLF</t>
  </si>
  <si>
    <t>Table 4: Choice Model Estimates - Complete vs. Mismeasured Data</t>
  </si>
  <si>
    <t>(1) Cond. Logit, Mismeasured Data</t>
  </si>
  <si>
    <t>(2) Cond. Logit, Complete Data</t>
  </si>
  <si>
    <t>(3) Mixed Logit, Mismeasured Data</t>
  </si>
  <si>
    <t>(4) Mixed Logit, Complete Data</t>
  </si>
  <si>
    <t>public clinic **</t>
  </si>
  <si>
    <t>private clinic **</t>
  </si>
  <si>
    <t>denominational/NGO clinic **</t>
  </si>
  <si>
    <t>Table 5: Willingness to Travel for One Additional Unit of Quality</t>
  </si>
  <si>
    <t>Maternal Health</t>
  </si>
  <si>
    <t xml:space="preserve">     any health social worker</t>
  </si>
  <si>
    <t xml:space="preserve">     # services offered</t>
  </si>
  <si>
    <t xml:space="preserve">    provides community outreach</t>
  </si>
  <si>
    <t xml:space="preserve">     has electricity</t>
  </si>
  <si>
    <t xml:space="preserve">     has telephone</t>
  </si>
  <si>
    <t>Mean</t>
  </si>
  <si>
    <t>(0.513)</t>
  </si>
  <si>
    <t>(0.443)</t>
  </si>
  <si>
    <t>(.279)</t>
  </si>
  <si>
    <t>(0.514)</t>
  </si>
  <si>
    <t>(0.318)</t>
  </si>
  <si>
    <t>(0.564)</t>
  </si>
  <si>
    <t>(.465)</t>
  </si>
  <si>
    <t>(0.384)</t>
  </si>
  <si>
    <t>(.224)</t>
  </si>
  <si>
    <t>(0.319)</t>
  </si>
  <si>
    <t>Table 6: Policy Experiments for Maternal Health Care Choices</t>
  </si>
  <si>
    <t xml:space="preserve">(1) CL - Measurement Error </t>
  </si>
  <si>
    <t xml:space="preserve">(3) ML - Measurement Error </t>
  </si>
  <si>
    <t>Experiment 1: New Facility</t>
  </si>
  <si>
    <t xml:space="preserve">     Avg. patients visiting new fac.</t>
  </si>
  <si>
    <t>(2.60)</t>
  </si>
  <si>
    <t>(2.42)</t>
  </si>
  <si>
    <t>(1.47)</t>
  </si>
  <si>
    <t>(1.08)</t>
  </si>
  <si>
    <t>Experiment 2: Improved Facilities</t>
  </si>
  <si>
    <t xml:space="preserve">     Avg. patients visiting pre-policy</t>
  </si>
  <si>
    <t xml:space="preserve">     Avg. patients visiting post-policy</t>
  </si>
  <si>
    <t xml:space="preserve">     % change</t>
  </si>
  <si>
    <t>(14.64)</t>
  </si>
  <si>
    <t>(22.93)</t>
  </si>
  <si>
    <t>(21.51)</t>
  </si>
  <si>
    <t>(42.30)</t>
  </si>
  <si>
    <t>(1) CL -           ME ratio / Complete ratio</t>
  </si>
  <si>
    <t>(2) ML -          ME ratio / Complete ratio</t>
  </si>
  <si>
    <t xml:space="preserve">(2) CL - Complete </t>
  </si>
  <si>
    <t xml:space="preserve">(4) ML - Complete </t>
  </si>
  <si>
    <t>Table A1: Multinomial Choice Models of Facility for Maternal Health Services</t>
  </si>
  <si>
    <t>(1) Unweighted, Cond. Logit</t>
  </si>
  <si>
    <t>(4) Weighted, Mixed Logit</t>
  </si>
  <si>
    <t>Table A2: First Stage Selection Equation</t>
  </si>
  <si>
    <r>
      <t>S</t>
    </r>
    <r>
      <rPr>
        <b/>
        <i/>
        <vertAlign val="subscript"/>
        <sz val="10"/>
        <color theme="1"/>
        <rFont val="Times New Roman"/>
        <family val="1"/>
      </rPr>
      <t xml:space="preserve">i </t>
    </r>
    <r>
      <rPr>
        <b/>
        <i/>
        <sz val="10"/>
        <color theme="1"/>
        <rFont val="Times New Roman"/>
        <family val="1"/>
      </rPr>
      <t>= 3 (visit surveyed fac.)</t>
    </r>
  </si>
  <si>
    <t>age squared</t>
  </si>
  <si>
    <t>SES quartile 2</t>
  </si>
  <si>
    <t>SES quartile 3</t>
  </si>
  <si>
    <t>SES quartile 4</t>
  </si>
  <si>
    <t>SES quartile 5 (highest)</t>
  </si>
  <si>
    <t xml:space="preserve">highest edu: primary school </t>
  </si>
  <si>
    <t xml:space="preserve">highest edu: middle school </t>
  </si>
  <si>
    <t xml:space="preserve">highest edu: high school </t>
  </si>
  <si>
    <t xml:space="preserve">highest edu: college </t>
  </si>
  <si>
    <t>Muslim</t>
  </si>
  <si>
    <t># children at home</t>
  </si>
  <si>
    <t>currently pregnant</t>
  </si>
  <si>
    <t>has given birth in last 2.5 years</t>
  </si>
  <si>
    <t>have partner</t>
  </si>
  <si>
    <t>partner has otherwives</t>
  </si>
  <si>
    <t>is capable of getting pregnant</t>
  </si>
  <si>
    <t>want more children</t>
  </si>
  <si>
    <t>partner wants more children</t>
  </si>
  <si>
    <t>partner RARELY accompanies to HF</t>
  </si>
  <si>
    <t>partner SOMTIMES accompanies to HF</t>
  </si>
  <si>
    <t>partner OFTEN accompanies to HF</t>
  </si>
  <si>
    <t>partner ALWAYS accompanies to HF</t>
  </si>
  <si>
    <t>partner age</t>
  </si>
  <si>
    <t>partner highest edu: none</t>
  </si>
  <si>
    <t>partner highest edu: primary</t>
  </si>
  <si>
    <t>partner highest edu: middle</t>
  </si>
  <si>
    <t>partner highest edu: high</t>
  </si>
  <si>
    <t>partner highest edu: college</t>
  </si>
  <si>
    <t>partner works</t>
  </si>
  <si>
    <t>currently working</t>
  </si>
  <si>
    <t>reads newspapers and/or magazines</t>
  </si>
  <si>
    <t>listens to radio</t>
  </si>
  <si>
    <t>watches television</t>
  </si>
  <si>
    <t>has own personal cell phone</t>
  </si>
  <si>
    <t>has internet access</t>
  </si>
  <si>
    <t>owns a car</t>
  </si>
  <si>
    <t>owns a scooter</t>
  </si>
  <si>
    <t>owns a bicycle</t>
  </si>
  <si>
    <t>home city: Guediawaye</t>
  </si>
  <si>
    <t>home city: Pikine</t>
  </si>
  <si>
    <t>home city: Mbao</t>
  </si>
  <si>
    <t>home city: Mbour</t>
  </si>
  <si>
    <t>home city: Kaolack</t>
  </si>
  <si>
    <t># public hospitals</t>
  </si>
  <si>
    <t># public clinics</t>
  </si>
  <si>
    <t xml:space="preserve"># private clinics </t>
  </si>
  <si>
    <t># denominational/NGO clinics</t>
  </si>
  <si>
    <t xml:space="preserve"># pharmacies </t>
  </si>
  <si>
    <t>all facilities not participating</t>
  </si>
  <si>
    <t>HF: average distance</t>
  </si>
  <si>
    <t>HF: average age</t>
  </si>
  <si>
    <t>HF: # open every day</t>
  </si>
  <si>
    <t>HF: average hours open per day</t>
  </si>
  <si>
    <t>HF: average # doctors</t>
  </si>
  <si>
    <t>HF: average # nurses</t>
  </si>
  <si>
    <t>HF: average # midwives</t>
  </si>
  <si>
    <t>HF: average # staff</t>
  </si>
  <si>
    <t>HF: # health social workers</t>
  </si>
  <si>
    <t>HF: average # services offered</t>
  </si>
  <si>
    <t>HF: average # FP methods available</t>
  </si>
  <si>
    <t>HF: % with stockout in prior 30 days</t>
  </si>
  <si>
    <t>HF: average # IEC tools per facility</t>
  </si>
  <si>
    <t>HF: # that have ever given FP talk</t>
  </si>
  <si>
    <t>HF: proportion with FP protocol</t>
  </si>
  <si>
    <t>HF: proportion with electricity</t>
  </si>
  <si>
    <t>HF: proportion with piped water</t>
  </si>
  <si>
    <t>HF: proportion with telephone</t>
  </si>
  <si>
    <t xml:space="preserve">HF: proportion with private rooms </t>
  </si>
  <si>
    <t>age * SES quartile 2</t>
  </si>
  <si>
    <t>age * SES quartile 3</t>
  </si>
  <si>
    <t>age * SES quartile 4</t>
  </si>
  <si>
    <t>age * SES quartile 5 (highest)</t>
  </si>
  <si>
    <t xml:space="preserve">age * highest edu: primary school </t>
  </si>
  <si>
    <t xml:space="preserve">age * highest edu: middle school </t>
  </si>
  <si>
    <t xml:space="preserve">age * highest edu: high school </t>
  </si>
  <si>
    <t xml:space="preserve">age * highest edu: college </t>
  </si>
  <si>
    <t>age * Muslim</t>
  </si>
  <si>
    <t>age * # children at home</t>
  </si>
  <si>
    <t>age * currently pregnant</t>
  </si>
  <si>
    <t>age * has given birth in last 2.5 years</t>
  </si>
  <si>
    <t>age * have partner</t>
  </si>
  <si>
    <t>age * partner has otherwives</t>
  </si>
  <si>
    <t>age * is capable of getting pregnant</t>
  </si>
  <si>
    <t>age * want more children</t>
  </si>
  <si>
    <t>age * partner wants more children</t>
  </si>
  <si>
    <t>age * partner RARELY accompanies to HF</t>
  </si>
  <si>
    <t>age * partner SOMTIMES accompanies to HF</t>
  </si>
  <si>
    <t>age * partner OFTEN accompanies to HF</t>
  </si>
  <si>
    <t>age * partner ALWAYS accompanies to HF</t>
  </si>
  <si>
    <t>age * partner age</t>
  </si>
  <si>
    <t>age * partner highest edu: none</t>
  </si>
  <si>
    <t>age * partner highest edu: primary</t>
  </si>
  <si>
    <t>age * partner highest edu: middle</t>
  </si>
  <si>
    <t>age * partner highest edu: high</t>
  </si>
  <si>
    <t>age * partner highest edu: college</t>
  </si>
  <si>
    <t>age * partner works</t>
  </si>
  <si>
    <t>age * currently working</t>
  </si>
  <si>
    <t>age * reads newspapers and/or magazines</t>
  </si>
  <si>
    <t>age * listens to radio</t>
  </si>
  <si>
    <t>age * watches television</t>
  </si>
  <si>
    <t>age * has own personal cell phone</t>
  </si>
  <si>
    <t>age * has internet access</t>
  </si>
  <si>
    <t>age * owns a car</t>
  </si>
  <si>
    <t>age * owns a scooter</t>
  </si>
  <si>
    <t>age * owns a bicycle</t>
  </si>
  <si>
    <t>age * home city: Guediawaye</t>
  </si>
  <si>
    <t>age * home city: Pikine</t>
  </si>
  <si>
    <t>age * home city: Mbao</t>
  </si>
  <si>
    <t>age * home city: Mbour</t>
  </si>
  <si>
    <t>age * home city: Kaolack</t>
  </si>
  <si>
    <t>age * average HF distance</t>
  </si>
  <si>
    <t>edu * age squared</t>
  </si>
  <si>
    <t>edu * SES quartile 2</t>
  </si>
  <si>
    <t>edu * SES quartile 3</t>
  </si>
  <si>
    <t>edu * SES quartile 4</t>
  </si>
  <si>
    <t>edu * SES quartile 5 (highest)</t>
  </si>
  <si>
    <t>edu * Muslim</t>
  </si>
  <si>
    <t>edu * # children at home</t>
  </si>
  <si>
    <t>edu * currently pregnant</t>
  </si>
  <si>
    <t>edu * has given birth in last 2.5 years</t>
  </si>
  <si>
    <t>edu * have partner</t>
  </si>
  <si>
    <t>edu * partner has otherwives</t>
  </si>
  <si>
    <t>edu * is capable of getting pregnant</t>
  </si>
  <si>
    <t>edu * want more children</t>
  </si>
  <si>
    <t>edu * partner wants more children</t>
  </si>
  <si>
    <t>edu * partner RARELY accompanies to HF</t>
  </si>
  <si>
    <t>edu * partner SOMTIMES accompanies to HF</t>
  </si>
  <si>
    <t>edu * partner OFTEN accompanies to HF</t>
  </si>
  <si>
    <t>edu * partner ALWAYS accompanies to HF</t>
  </si>
  <si>
    <t>edu * partner age</t>
  </si>
  <si>
    <t>edu * partner highest edu: none</t>
  </si>
  <si>
    <t>edu * partner highest edu: primary</t>
  </si>
  <si>
    <t>edu * partner highest edu: middle</t>
  </si>
  <si>
    <t>edu * partner highest edu: high</t>
  </si>
  <si>
    <t>edu * partner highest edu: college</t>
  </si>
  <si>
    <t>edu * partner works</t>
  </si>
  <si>
    <t>edu * currently working</t>
  </si>
  <si>
    <t>edu * reads newspapers and/or magazines</t>
  </si>
  <si>
    <t>edu * listens to radio</t>
  </si>
  <si>
    <t>edu * watches television</t>
  </si>
  <si>
    <t>edu * has own personal cell phone</t>
  </si>
  <si>
    <t>edu * has internet access</t>
  </si>
  <si>
    <t>edu * owns a car</t>
  </si>
  <si>
    <t>edu * owns a scooter</t>
  </si>
  <si>
    <t>edu * owns a bicycle</t>
  </si>
  <si>
    <t>edu * home city: Guediawaye</t>
  </si>
  <si>
    <t>edu * home city: Pikine</t>
  </si>
  <si>
    <t>edu * home city: Mbao</t>
  </si>
  <si>
    <t>edu * home city: Mbour</t>
  </si>
  <si>
    <t>edu * home city: Kaolack</t>
  </si>
  <si>
    <t>edu * average HF distance</t>
  </si>
  <si>
    <t>constant</t>
  </si>
  <si>
    <r>
      <t>S</t>
    </r>
    <r>
      <rPr>
        <b/>
        <i/>
        <vertAlign val="subscript"/>
        <sz val="10"/>
        <color theme="1"/>
        <rFont val="Times New Roman"/>
        <family val="1"/>
      </rPr>
      <t xml:space="preserve">i </t>
    </r>
    <r>
      <rPr>
        <b/>
        <i/>
        <sz val="10"/>
        <color theme="1"/>
        <rFont val="Times New Roman"/>
        <family val="1"/>
      </rPr>
      <t>= 2 (visit non-surveyed fac.)</t>
    </r>
  </si>
  <si>
    <t>Overall chi-squared test statistic</t>
  </si>
  <si>
    <t>Pseudo R-squared</t>
  </si>
  <si>
    <t>*Notes: This multinomial logit model is estimated with three alternatives: (S=1) individual visits no facility (baseline), (S=2) individual visits non-surveyed facility, (S=3) individual visits surveyed facility. The education interaction variable is an indicator for having obtained a highschool or college degree. The excluded category for partner's education is "don't know." The excluded city is Dakar.</t>
  </si>
  <si>
    <t>Table A3: Mixed Logit Model - Robustness</t>
  </si>
  <si>
    <t>(1)</t>
  </si>
  <si>
    <t>(2)</t>
  </si>
  <si>
    <t>(3)</t>
  </si>
  <si>
    <t>price (1,000 F CFA)</t>
  </si>
  <si>
    <t>Facility Type</t>
  </si>
  <si>
    <t xml:space="preserve">   public health center</t>
  </si>
  <si>
    <t xml:space="preserve">   public health post</t>
  </si>
  <si>
    <t xml:space="preserve">   other public</t>
  </si>
  <si>
    <t xml:space="preserve">   private clinic</t>
  </si>
  <si>
    <t xml:space="preserve">   other private</t>
  </si>
  <si>
    <t xml:space="preserve">   denominational clinic</t>
  </si>
  <si>
    <t xml:space="preserve">   NGO Clinic</t>
  </si>
  <si>
    <t>(1) Income Heterogeneity</t>
  </si>
  <si>
    <t>(2) Education Heterogeneity</t>
  </si>
  <si>
    <t>Panel A: Mean Coefficient</t>
  </si>
  <si>
    <t>distance (km) * low inc/edu</t>
  </si>
  <si>
    <t>public clinic * low inc/edu</t>
  </si>
  <si>
    <t>private clinic * low inc/edu</t>
  </si>
  <si>
    <t>denominational/NGO clinic * low inc/edu</t>
  </si>
  <si>
    <t>age * low inc/edu</t>
  </si>
  <si>
    <t>open 7 days a week * low inc/edu</t>
  </si>
  <si>
    <t>hours a day * low inc/edu</t>
  </si>
  <si>
    <t># doctors * low inc/edu</t>
  </si>
  <si>
    <t># nurses * low inc/edu</t>
  </si>
  <si>
    <t># midwives * low inc/edu</t>
  </si>
  <si>
    <t>any health social worker * low inc/edu</t>
  </si>
  <si>
    <t># services offered * low inc/edu</t>
  </si>
  <si>
    <t>any IEC materials * low inc/edu</t>
  </si>
  <si>
    <t>provides community outreach * low inc/edu</t>
  </si>
  <si>
    <t>has electricity * low inc/edu</t>
  </si>
  <si>
    <t>has telephone * low inc/edu</t>
  </si>
  <si>
    <t>has private rooms * low inc/edu</t>
  </si>
  <si>
    <t>participated in survey * low inc/edu</t>
  </si>
  <si>
    <t>price</t>
  </si>
  <si>
    <t>(1) Mixed Logit, Meas. Error Data</t>
  </si>
  <si>
    <t>(2) Mixed Logit,     Complete Data</t>
  </si>
  <si>
    <t>(4)</t>
  </si>
  <si>
    <t>(5)</t>
  </si>
  <si>
    <t>(6)</t>
  </si>
  <si>
    <t>Preferences</t>
  </si>
  <si>
    <t xml:space="preserve">   distance</t>
  </si>
  <si>
    <t xml:space="preserve">   any health social worker</t>
  </si>
  <si>
    <t>ratio</t>
  </si>
  <si>
    <r>
      <t xml:space="preserve">*Notes: All models are estimated using the </t>
    </r>
    <r>
      <rPr>
        <i/>
        <sz val="9"/>
        <color theme="1"/>
        <rFont val="Times New Roman"/>
        <family val="1"/>
      </rPr>
      <t>mixlogit</t>
    </r>
    <r>
      <rPr>
        <sz val="9"/>
        <color theme="1"/>
        <rFont val="Times New Roman"/>
        <family val="1"/>
      </rPr>
      <t xml:space="preserve"> package in Stata with 400 Halton draws. The reference facility type is a public hospital. These results should be compared to the baseline unweighted, unscaled mixed logit model presented in column 1 of Table 3, which uses 50 Halton draws in estimation.  </t>
    </r>
  </si>
  <si>
    <t>(1) Unweighted, Conditional Logit</t>
  </si>
  <si>
    <t>(2) Unweighted, Conditional Logit</t>
  </si>
  <si>
    <t>Facility Attributes</t>
  </si>
  <si>
    <t>Public Clinic</t>
  </si>
  <si>
    <t xml:space="preserve">    * (woman's) age</t>
  </si>
  <si>
    <t xml:space="preserve">    * primary education</t>
  </si>
  <si>
    <t xml:space="preserve">    * middle school education or more</t>
  </si>
  <si>
    <t xml:space="preserve">    * muslim</t>
  </si>
  <si>
    <t xml:space="preserve">    * employed</t>
  </si>
  <si>
    <t xml:space="preserve">    * owns car, scooter, or bicycle</t>
  </si>
  <si>
    <t xml:space="preserve">    * Guediawaye</t>
  </si>
  <si>
    <t xml:space="preserve">    * Pikine</t>
  </si>
  <si>
    <t xml:space="preserve">    * Mbao</t>
  </si>
  <si>
    <t xml:space="preserve">    * Mbour</t>
  </si>
  <si>
    <t xml:space="preserve">    * Kaolack</t>
  </si>
  <si>
    <t xml:space="preserve">    * second SES quintile</t>
  </si>
  <si>
    <t xml:space="preserve">    * third SES quintile</t>
  </si>
  <si>
    <t xml:space="preserve">    * fourth SES quintile</t>
  </si>
  <si>
    <t xml:space="preserve">    * fifth SES quintile</t>
  </si>
  <si>
    <t>Private Clinic</t>
  </si>
  <si>
    <t>Denomnational/NGO Clinic</t>
  </si>
  <si>
    <t>Table A4: Mixed Logit Model, 400 Halton draws</t>
  </si>
  <si>
    <t>Table A8: Mixed Logit Model Estimates - Measurement Error Experiments</t>
  </si>
  <si>
    <t>Table A7: Mixed Logit Model - Measurement Error vs. Complete Data, Alternative Specification</t>
  </si>
  <si>
    <t>Table A6: Mixed Logit Model - Preference Heterogeneity</t>
  </si>
  <si>
    <t>Table A5: Conditional Logit Model - Price Effects</t>
  </si>
  <si>
    <t>Table A9: Conditional Logit Model with Individual Controls, Mismeasured Data</t>
  </si>
  <si>
    <r>
      <t xml:space="preserve">*Notes:  The mixed logit model is estimated using the Stata package </t>
    </r>
    <r>
      <rPr>
        <i/>
        <sz val="9"/>
        <color theme="1"/>
        <rFont val="Times New Roman"/>
        <family val="1"/>
      </rPr>
      <t>mixlogit</t>
    </r>
    <r>
      <rPr>
        <sz val="9"/>
        <color theme="1"/>
        <rFont val="Times New Roman"/>
        <family val="1"/>
      </rPr>
      <t>, which uses maximum simulated likelihood, with 50 Halton draws</t>
    </r>
    <r>
      <rPr>
        <i/>
        <sz val="9"/>
        <color theme="1"/>
        <rFont val="Times New Roman"/>
        <family val="1"/>
      </rPr>
      <t xml:space="preserve">. </t>
    </r>
    <r>
      <rPr>
        <sz val="9"/>
        <color theme="1"/>
        <rFont val="Times New Roman"/>
        <family val="1"/>
      </rPr>
      <t xml:space="preserve">The reference facility type is a public hospital. Parameter estimates are reported in column 1. The ratios reported in column (2), which are independent of scale, are formed by dividing the mean (and standard deviation) of the preference parameters by the negative of the mean preference for distance. Ratios in panel A (column 2)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t>
    </r>
    <r>
      <rPr>
        <sz val="9"/>
        <rFont val="Times New Roman"/>
        <family val="1"/>
      </rPr>
      <t>IV.a.</t>
    </r>
  </si>
  <si>
    <r>
      <t xml:space="preserve">** Not estimated.                                                                                                                                                                                                                    Notes: The following steps are used to generate measurement error in the data: (i) define four facility types: public hospitals, public clinics, private clinics, and denominational/NGO clinics; (ii) limit every woman’s alternative set to the 4 facilities (one of each type) that are nearest her home; (iii) match each woman to the alternative matching the type of facility that she actually visits. The Complete Data includes all facilities in each individual's alternative set and matches individuals to the facility that they actually visit. Conditional and mixed logit models are estimated using Stata packages </t>
    </r>
    <r>
      <rPr>
        <i/>
        <sz val="9"/>
        <color theme="1"/>
        <rFont val="Times New Roman"/>
        <family val="1"/>
      </rPr>
      <t>clogit</t>
    </r>
    <r>
      <rPr>
        <sz val="9"/>
        <color theme="1"/>
        <rFont val="Times New Roman"/>
        <family val="1"/>
      </rPr>
      <t xml:space="preserve"> and </t>
    </r>
    <r>
      <rPr>
        <i/>
        <sz val="9"/>
        <color theme="1"/>
        <rFont val="Times New Roman"/>
        <family val="1"/>
      </rPr>
      <t>mixlogit</t>
    </r>
    <r>
      <rPr>
        <sz val="9"/>
        <color theme="1"/>
        <rFont val="Times New Roman"/>
        <family val="1"/>
      </rPr>
      <t xml:space="preserve">, respectively. In both models, the reference facility type is a public hospital. The mixed logit models are estimated via maximum simulated likelihood, using 50 Halton draws. Ratios of parameters, which are independent of scale and thus comparable across models, are reported. These ratios are formed by dividing the mean (and standard deviation) of preferences by the negative of the mean preference for distance. Ratios in panel A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IV.a.                                                                                                                                                                                  </t>
    </r>
  </si>
  <si>
    <r>
      <t xml:space="preserve">*Notes: Conditional and mixed logit models are estimated using Stata packages </t>
    </r>
    <r>
      <rPr>
        <i/>
        <sz val="9"/>
        <color theme="1"/>
        <rFont val="Times New Roman"/>
        <family val="1"/>
      </rPr>
      <t>clogit</t>
    </r>
    <r>
      <rPr>
        <sz val="9"/>
        <color theme="1"/>
        <rFont val="Times New Roman"/>
        <family val="1"/>
      </rPr>
      <t xml:space="preserve"> and </t>
    </r>
    <r>
      <rPr>
        <i/>
        <sz val="9"/>
        <color theme="1"/>
        <rFont val="Times New Roman"/>
        <family val="1"/>
      </rPr>
      <t>mixlogit</t>
    </r>
    <r>
      <rPr>
        <sz val="9"/>
        <color theme="1"/>
        <rFont val="Times New Roman"/>
        <family val="1"/>
      </rPr>
      <t>, respectively. In both models, the reference facility type is a public hospital. The mixed logit models are estimated via maximum simulated likelihood, using 50 Halton draws. Ratios of parameters, which are independent of scale and thus comparable across models, are reported. These ratios are formed by dividing the mean (and standard deviation) of preferences by the negative of the mean preference for distance. Ratios in panel A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IV.a.</t>
    </r>
  </si>
  <si>
    <r>
      <t xml:space="preserve">*Notes: All models are estimated using the </t>
    </r>
    <r>
      <rPr>
        <i/>
        <sz val="9"/>
        <color theme="1"/>
        <rFont val="Times New Roman"/>
        <family val="1"/>
      </rPr>
      <t>mixlogit</t>
    </r>
    <r>
      <rPr>
        <sz val="9"/>
        <color theme="1"/>
        <rFont val="Times New Roman"/>
        <family val="1"/>
      </rPr>
      <t xml:space="preserve"> package in Stata, which uses maximum simulated likelihood, with 50 Halton draws. The reference facility type is a public hospital. Ratios of preference parameters, which are independent of scale, are reported. Ratios are formed by dividing the mean (and standard deviation) of the preference parameters by the negative of the mean preference for distance. Ratios in panel A (column 2)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IV.a. The reference facility type is a public hospital. These results should be compared to the baseline unweighted mixed logit model presented in column 2 of Table 3. Column 1 treats all non-participating facilities as non-identified and drops the 60 individuals selecting these facilities. Column 2 drops the 29 women who leave their home region to seek care. Column 3 also drops these 29 women, as well as constraining every woman's alternative set to the facilities located in her home region. </t>
    </r>
  </si>
  <si>
    <r>
      <t xml:space="preserve">*Notes: These models are estimated using the package </t>
    </r>
    <r>
      <rPr>
        <i/>
        <sz val="9"/>
        <color theme="1"/>
        <rFont val="Times New Roman"/>
        <family val="1"/>
      </rPr>
      <t>clogit</t>
    </r>
    <r>
      <rPr>
        <sz val="9"/>
        <color theme="1"/>
        <rFont val="Times New Roman"/>
        <family val="1"/>
      </rPr>
      <t xml:space="preserve"> in Stata. Column 1 excludes all facility type indicators and includes a price variable; the construction of which is discussed in Appendix section</t>
    </r>
    <r>
      <rPr>
        <sz val="9"/>
        <rFont val="Times New Roman"/>
        <family val="1"/>
      </rPr>
      <t xml:space="preserve"> IV</t>
    </r>
    <r>
      <rPr>
        <sz val="9"/>
        <color theme="1"/>
        <rFont val="Times New Roman"/>
        <family val="1"/>
      </rPr>
      <t xml:space="preserve"> of the manuscript. Column 2 contains the original facility type indicators. In column 2, he reference facility type is a public hospital. All results are presented as ratios of preference parameters (facility characteristics-to-distance), which are independent of scale. Ratio standard errors are calculated via bootstrap proceedure described in section IV.a.</t>
    </r>
  </si>
  <si>
    <r>
      <t xml:space="preserve">*Notes: These models are estimated using the </t>
    </r>
    <r>
      <rPr>
        <i/>
        <sz val="9"/>
        <color theme="1"/>
        <rFont val="Times New Roman"/>
        <family val="1"/>
      </rPr>
      <t>mixlogit</t>
    </r>
    <r>
      <rPr>
        <sz val="9"/>
        <color theme="1"/>
        <rFont val="Times New Roman"/>
        <family val="1"/>
      </rPr>
      <t xml:space="preserve"> package in Stata. In both models, the reference facility type is a public hospital. Ratios of preference parameters, which are independent of scale, are reported. Ratios are formed by dividing the mean (and standard deviation) of the preference parameters by the negative of the mean preference for distance. Ratios in panel A (column 2)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IV.a. Column 1 allows mean preference parameters to vary by whether or not a woman's household is low income, which is defined as the lower two quintiles of the household income distribution. Column 2 allows mean preference parameters to vary by whether or not the woman has completed </t>
    </r>
    <r>
      <rPr>
        <i/>
        <sz val="9"/>
        <color theme="1"/>
        <rFont val="Times New Roman"/>
        <family val="1"/>
      </rPr>
      <t>any</t>
    </r>
    <r>
      <rPr>
        <sz val="9"/>
        <color theme="1"/>
        <rFont val="Times New Roman"/>
        <family val="1"/>
      </rPr>
      <t xml:space="preserve"> education - 40 percent of adult women in our sample have not.</t>
    </r>
  </si>
  <si>
    <r>
      <t xml:space="preserve">*Notes: These models are estimated using the </t>
    </r>
    <r>
      <rPr>
        <i/>
        <sz val="9"/>
        <color theme="1"/>
        <rFont val="Times New Roman"/>
        <family val="1"/>
      </rPr>
      <t>mixlogit</t>
    </r>
    <r>
      <rPr>
        <sz val="9"/>
        <color theme="1"/>
        <rFont val="Times New Roman"/>
        <family val="1"/>
      </rPr>
      <t xml:space="preserve"> package in Stata. Ratios of preference parameters, which are independent of scale, are reported. Ratios are formed by dividing the mean (and standard deviation) of the preference parameters by the negative of the mean preference for distance. Ratios in panel A (column 2) can be interpreted as the distance that an individual is willing to travel to acquire one more unit of the given facility attribute, for an individual having mean preferences for both distance and the attribute. Ratios in panel B measure the standard deviation of this willingness to travel, for an individual having mean travel preferences. Ratio standard errors are calculated via bootstrap proceedure described in section IV.a. Column 1 does not include any facility type indicators, but does include the price variable described in section</t>
    </r>
    <r>
      <rPr>
        <sz val="9"/>
        <rFont val="Times New Roman"/>
        <family val="1"/>
      </rPr>
      <t xml:space="preserve"> IV.c</t>
    </r>
    <r>
      <rPr>
        <sz val="9"/>
        <color theme="1"/>
        <rFont val="Times New Roman"/>
        <family val="1"/>
      </rPr>
      <t xml:space="preserve">. Column 1 uses mismeasured data described in section </t>
    </r>
    <r>
      <rPr>
        <sz val="9"/>
        <rFont val="Times New Roman"/>
        <family val="1"/>
      </rPr>
      <t xml:space="preserve">IV.d, while column 2 uses the complete dataset described in Section III. </t>
    </r>
  </si>
  <si>
    <t>(3) Weighted,    Cond. Logit</t>
  </si>
  <si>
    <r>
      <t xml:space="preserve">*Notes: All models are estimated using the </t>
    </r>
    <r>
      <rPr>
        <i/>
        <sz val="9"/>
        <color theme="1"/>
        <rFont val="Times New Roman"/>
        <family val="1"/>
      </rPr>
      <t>mixlogit</t>
    </r>
    <r>
      <rPr>
        <sz val="9"/>
        <color theme="1"/>
        <rFont val="Times New Roman"/>
        <family val="1"/>
      </rPr>
      <t xml:space="preserve"> package in Stata.  The estimated mean of the parameter distribution is reported in the first two rows. Ratios are formd by dividing the mean preference estimate for any health social worker by the negative of the mean distance preference estiamted. The ratio is interpreted as the distance that an individual is willing to travel to acquire one more unit of the given facility attribute, for an individual having mean preferences for both distance and the attribute. Thus, a small ratio reflects a strong distaste for travel. Column 1 allows choice from the full alternate set and matches individuals to their reported facility. Column 2 allows choice from an alternative set defined by the nearest facility of each type, plus the repored facility, and matches individuals to their reported facility. Column 3 allows choice from an alternative set defined by the nearest five facilities of each type, plus the repored facility, and matches individuals to their reported facility. Column 4 allows choice from the full alternate set and matches individuals to the nearest reported facility. Column 5 allows choice from the full alternate set and matches individuals randomly to one of the three nearest facilities of the reported type. Column 6 allows choice from an alternative set defined by the nearest facility of each type and matches individuals to the nearest reported facility.</t>
    </r>
  </si>
  <si>
    <t xml:space="preserve">*Notes: Table elements found in column 1 (2) form a ratio of the ratios presented in columns 1 (3) and 2 (4) in Table 4. These table elements measure the extent to which measurement error leads to the over/under valuing of distance relative to quality. For example, the first element in column 1 suggests that measurement error in the choice variable causes the CL model to overstate distaste for travel relative to preferences for any health social worker by 54.6 percent. The mean of these figures is calculated in the last row. Standard errors are reported in parenthesis. Note that only a subset of attributes are considered in this table. Attributes were chosen based on statistical significance of preference parameters across the four relevant models; all have p-values under 0.30. </t>
  </si>
  <si>
    <r>
      <t xml:space="preserve">*Notes:  These models are estimated using the package </t>
    </r>
    <r>
      <rPr>
        <i/>
        <sz val="9"/>
        <color theme="1"/>
        <rFont val="Times New Roman"/>
        <family val="1"/>
      </rPr>
      <t>clogit</t>
    </r>
    <r>
      <rPr>
        <sz val="9"/>
        <color theme="1"/>
        <rFont val="Times New Roman"/>
        <family val="1"/>
      </rPr>
      <t xml:space="preserve"> in Stata</t>
    </r>
    <r>
      <rPr>
        <i/>
        <sz val="9"/>
        <color theme="1"/>
        <rFont val="Times New Roman"/>
        <family val="1"/>
      </rPr>
      <t xml:space="preserve">. </t>
    </r>
    <r>
      <rPr>
        <sz val="9"/>
        <color theme="1"/>
        <rFont val="Times New Roman"/>
        <family val="1"/>
      </rPr>
      <t>The reference facility type is a public hospital. The ratio reported in column (2), which are independent of scale, are formed by dividing preference parameters by the negative of the preference for distance. Ratios can be interpreted as the distance that an individual is willing to travel to aquire one more unit of the given facility attribute. Ratio standard errors are calculated via bootstrap.</t>
    </r>
  </si>
  <si>
    <t>*Notes: Standard errors are provided in parethesis. Table averages and standard errors are calculated from 500 simulation draws, which are described in section IV.e. Parameter estimates used for the CL simulations are taken from columns 1 and 3 of Table 4. Parameter estimates used for the ML simulations are taken from columns 2 and 4 of Table 4. Experiment 1 adds a new facility to every individual's alternative set. Experiment 2 adds electricity to the six facilities in Dakar that did not have it at the time of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</si>
</sst>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00_);\(0.000\)"/>
  </numFmts>
  <fonts count="16" x14ac:knownFonts="1">
    <font>
      <sz val="12"/>
      <color theme="1"/>
      <name val="Calibri"/>
      <family val="2"/>
      <scheme val="minor"/>
    </font>
    <font>
      <sz val="10"/>
      <color theme="1"/>
      <name val="Times New Roman"/>
      <family val="1"/>
    </font>
    <font>
      <i/>
      <sz val="10"/>
      <color theme="1"/>
      <name val="Times New Roman"/>
      <family val="1"/>
    </font>
    <font>
      <sz val="9"/>
      <color theme="1"/>
      <name val="Times New Roman"/>
      <family val="1"/>
    </font>
    <font>
      <sz val="12"/>
      <color theme="1"/>
      <name val="Times New Roman"/>
      <family val="1"/>
    </font>
    <font>
      <b/>
      <sz val="10"/>
      <color theme="1"/>
      <name val="Times New Roman"/>
      <family val="1"/>
    </font>
    <font>
      <i/>
      <sz val="9"/>
      <color theme="1"/>
      <name val="Times New Roman"/>
      <family val="1"/>
    </font>
    <font>
      <sz val="11"/>
      <color theme="1"/>
      <name val="Times New Roman"/>
      <family val="1"/>
    </font>
    <font>
      <u/>
      <sz val="11"/>
      <color theme="1"/>
      <name val="Times New Roman"/>
      <family val="1"/>
    </font>
    <font>
      <b/>
      <sz val="11"/>
      <color theme="1"/>
      <name val="Times New Roman"/>
      <family val="1"/>
    </font>
    <font>
      <sz val="11"/>
      <color theme="1"/>
      <name val="Calibri"/>
      <family val="2"/>
      <scheme val="minor"/>
    </font>
    <font>
      <sz val="10"/>
      <color theme="1"/>
      <name val="Calibri"/>
      <family val="2"/>
      <scheme val="minor"/>
    </font>
    <font>
      <b/>
      <sz val="12"/>
      <color theme="1"/>
      <name val="Times New Roman"/>
      <family val="1"/>
    </font>
    <font>
      <b/>
      <i/>
      <sz val="10"/>
      <color theme="1"/>
      <name val="Times New Roman"/>
      <family val="1"/>
    </font>
    <font>
      <b/>
      <i/>
      <vertAlign val="subscript"/>
      <sz val="10"/>
      <color theme="1"/>
      <name val="Times New Roman"/>
      <family val="1"/>
    </font>
    <font>
      <sz val="9"/>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7">
    <border>
      <left/>
      <right/>
      <top/>
      <bottom/>
      <diagonal/>
    </border>
    <border>
      <left/>
      <right/>
      <top/>
      <bottom style="double">
        <color auto="1"/>
      </bottom>
      <diagonal/>
    </border>
    <border>
      <left/>
      <right/>
      <top/>
      <bottom style="thin">
        <color auto="1"/>
      </bottom>
      <diagonal/>
    </border>
    <border>
      <left/>
      <right/>
      <top style="double">
        <color auto="1"/>
      </top>
      <bottom/>
      <diagonal/>
    </border>
    <border>
      <left/>
      <right/>
      <top style="thin">
        <color auto="1"/>
      </top>
      <bottom style="double">
        <color auto="1"/>
      </bottom>
      <diagonal/>
    </border>
    <border>
      <left/>
      <right/>
      <top style="thin">
        <color auto="1"/>
      </top>
      <bottom/>
      <diagonal/>
    </border>
    <border>
      <left/>
      <right/>
      <top style="thin">
        <color indexed="64"/>
      </top>
      <bottom style="thin">
        <color auto="1"/>
      </bottom>
      <diagonal/>
    </border>
  </borders>
  <cellStyleXfs count="1">
    <xf numFmtId="0" fontId="0" fillId="0" borderId="0"/>
  </cellStyleXfs>
  <cellXfs count="174">
    <xf numFmtId="0" fontId="0" fillId="0" borderId="0" xfId="0"/>
    <xf numFmtId="0" fontId="0" fillId="2" borderId="0" xfId="0" applyFill="1"/>
    <xf numFmtId="0" fontId="1" fillId="3" borderId="0" xfId="0" applyFont="1" applyFill="1"/>
    <xf numFmtId="3" fontId="1" fillId="3" borderId="0" xfId="0" applyNumberFormat="1" applyFont="1" applyFill="1" applyAlignment="1">
      <alignment horizontal="center"/>
    </xf>
    <xf numFmtId="0" fontId="1" fillId="3" borderId="2" xfId="0" applyFont="1" applyFill="1" applyBorder="1"/>
    <xf numFmtId="3" fontId="1" fillId="3" borderId="2" xfId="0" applyNumberFormat="1"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xf>
    <xf numFmtId="164" fontId="1" fillId="3" borderId="0" xfId="0" applyNumberFormat="1" applyFont="1" applyFill="1" applyAlignment="1">
      <alignment horizontal="center"/>
    </xf>
    <xf numFmtId="0" fontId="1" fillId="3" borderId="1" xfId="0" applyFont="1" applyFill="1" applyBorder="1"/>
    <xf numFmtId="164" fontId="1" fillId="3" borderId="1" xfId="0" applyNumberFormat="1" applyFont="1" applyFill="1" applyBorder="1" applyAlignment="1">
      <alignment horizontal="center"/>
    </xf>
    <xf numFmtId="0" fontId="1" fillId="2" borderId="0" xfId="0" applyFont="1" applyFill="1" applyAlignment="1">
      <alignment vertical="top" wrapText="1"/>
    </xf>
    <xf numFmtId="0" fontId="4" fillId="2" borderId="0" xfId="0" applyFont="1" applyFill="1"/>
    <xf numFmtId="0" fontId="1" fillId="3" borderId="2" xfId="0" applyFont="1" applyFill="1" applyBorder="1" applyAlignment="1">
      <alignment horizontal="center"/>
    </xf>
    <xf numFmtId="2" fontId="1" fillId="3" borderId="0" xfId="0" applyNumberFormat="1" applyFont="1" applyFill="1"/>
    <xf numFmtId="2" fontId="1" fillId="3" borderId="0" xfId="0" applyNumberFormat="1" applyFont="1" applyFill="1" applyAlignment="1">
      <alignment horizontal="center"/>
    </xf>
    <xf numFmtId="0" fontId="1" fillId="3" borderId="0" xfId="0" applyFont="1" applyFill="1" applyAlignment="1">
      <alignment horizontal="center"/>
    </xf>
    <xf numFmtId="1" fontId="4" fillId="2" borderId="0" xfId="0" applyNumberFormat="1" applyFont="1" applyFill="1"/>
    <xf numFmtId="0" fontId="1" fillId="3" borderId="4" xfId="0" applyFont="1" applyFill="1" applyBorder="1"/>
    <xf numFmtId="1" fontId="1" fillId="3" borderId="4" xfId="0" applyNumberFormat="1" applyFont="1" applyFill="1" applyBorder="1" applyAlignment="1">
      <alignment horizontal="center"/>
    </xf>
    <xf numFmtId="3" fontId="1" fillId="3" borderId="4" xfId="0" applyNumberFormat="1" applyFont="1" applyFill="1" applyBorder="1" applyAlignment="1">
      <alignment horizontal="center"/>
    </xf>
    <xf numFmtId="0" fontId="4" fillId="0" borderId="0" xfId="0" applyFont="1"/>
    <xf numFmtId="0" fontId="1" fillId="3" borderId="1" xfId="0" applyFont="1" applyFill="1" applyBorder="1" applyAlignment="1"/>
    <xf numFmtId="0" fontId="1" fillId="3" borderId="0" xfId="0" applyFont="1" applyFill="1" applyBorder="1" applyAlignment="1">
      <alignment horizontal="left"/>
    </xf>
    <xf numFmtId="49" fontId="1" fillId="3" borderId="3" xfId="0" applyNumberFormat="1" applyFont="1" applyFill="1" applyBorder="1" applyAlignment="1">
      <alignment horizontal="left"/>
    </xf>
    <xf numFmtId="0" fontId="5" fillId="3" borderId="0" xfId="0" applyFont="1" applyFill="1" applyBorder="1"/>
    <xf numFmtId="165" fontId="1" fillId="3" borderId="0" xfId="0" applyNumberFormat="1" applyFont="1" applyFill="1" applyBorder="1"/>
    <xf numFmtId="165" fontId="1" fillId="3" borderId="0" xfId="0" applyNumberFormat="1" applyFont="1" applyFill="1"/>
    <xf numFmtId="166" fontId="1" fillId="2" borderId="0" xfId="0" applyNumberFormat="1" applyFont="1" applyFill="1"/>
    <xf numFmtId="166" fontId="1" fillId="2" borderId="0" xfId="0" applyNumberFormat="1" applyFont="1" applyFill="1" applyBorder="1" applyAlignment="1">
      <alignment horizontal="center"/>
    </xf>
    <xf numFmtId="166" fontId="1" fillId="2" borderId="0" xfId="0" applyNumberFormat="1" applyFont="1" applyFill="1" applyBorder="1"/>
    <xf numFmtId="166" fontId="1" fillId="2" borderId="2" xfId="0" applyNumberFormat="1" applyFont="1" applyFill="1" applyBorder="1"/>
    <xf numFmtId="166" fontId="1" fillId="2" borderId="2" xfId="0" applyNumberFormat="1" applyFont="1" applyFill="1" applyBorder="1" applyAlignment="1">
      <alignment horizontal="center"/>
    </xf>
    <xf numFmtId="165" fontId="5" fillId="3" borderId="5" xfId="0" applyNumberFormat="1" applyFont="1" applyFill="1" applyBorder="1"/>
    <xf numFmtId="165" fontId="1" fillId="3" borderId="5" xfId="0" applyNumberFormat="1" applyFont="1" applyFill="1" applyBorder="1"/>
    <xf numFmtId="0" fontId="1" fillId="3" borderId="5" xfId="0" applyFont="1" applyFill="1" applyBorder="1"/>
    <xf numFmtId="3" fontId="1" fillId="3" borderId="5" xfId="0" applyNumberFormat="1" applyFont="1" applyFill="1" applyBorder="1"/>
    <xf numFmtId="3" fontId="1" fillId="3" borderId="0" xfId="0" applyNumberFormat="1" applyFont="1" applyFill="1" applyBorder="1"/>
    <xf numFmtId="166" fontId="1" fillId="3" borderId="1" xfId="0" applyNumberFormat="1" applyFont="1" applyFill="1" applyBorder="1"/>
    <xf numFmtId="0" fontId="3" fillId="2" borderId="0" xfId="0" applyFont="1" applyFill="1" applyBorder="1" applyAlignment="1">
      <alignment vertical="top" wrapText="1"/>
    </xf>
    <xf numFmtId="0" fontId="1" fillId="4" borderId="0" xfId="0" applyFont="1" applyFill="1" applyBorder="1" applyAlignment="1">
      <alignment horizontal="left"/>
    </xf>
    <xf numFmtId="49" fontId="1" fillId="4" borderId="0" xfId="0" applyNumberFormat="1" applyFont="1" applyFill="1" applyBorder="1" applyAlignment="1">
      <alignment horizontal="center"/>
    </xf>
    <xf numFmtId="49" fontId="1" fillId="4" borderId="0" xfId="0" applyNumberFormat="1" applyFont="1" applyFill="1" applyBorder="1" applyAlignment="1">
      <alignment horizontal="left"/>
    </xf>
    <xf numFmtId="0" fontId="1" fillId="4" borderId="2" xfId="0" applyFont="1" applyFill="1" applyBorder="1"/>
    <xf numFmtId="0" fontId="1" fillId="4" borderId="0" xfId="0" applyFont="1" applyFill="1" applyBorder="1"/>
    <xf numFmtId="0" fontId="1" fillId="4" borderId="2" xfId="0" applyFont="1" applyFill="1" applyBorder="1" applyAlignment="1">
      <alignment horizontal="center"/>
    </xf>
    <xf numFmtId="0" fontId="1" fillId="4" borderId="0" xfId="0" applyFont="1" applyFill="1" applyBorder="1" applyAlignment="1">
      <alignment horizontal="center"/>
    </xf>
    <xf numFmtId="0" fontId="5" fillId="4" borderId="0" xfId="0" applyFont="1" applyFill="1" applyBorder="1"/>
    <xf numFmtId="165" fontId="1" fillId="4" borderId="0" xfId="0" applyNumberFormat="1" applyFont="1" applyFill="1" applyBorder="1"/>
    <xf numFmtId="166" fontId="1" fillId="3" borderId="0" xfId="0" applyNumberFormat="1" applyFont="1" applyFill="1" applyBorder="1"/>
    <xf numFmtId="166" fontId="1" fillId="3" borderId="0" xfId="0" applyNumberFormat="1" applyFont="1" applyFill="1" applyBorder="1" applyAlignment="1">
      <alignment horizontal="center"/>
    </xf>
    <xf numFmtId="165" fontId="1" fillId="4" borderId="0" xfId="0" applyNumberFormat="1" applyFont="1" applyFill="1"/>
    <xf numFmtId="166" fontId="1" fillId="3" borderId="0" xfId="0" applyNumberFormat="1" applyFont="1" applyFill="1"/>
    <xf numFmtId="2" fontId="1" fillId="4" borderId="0" xfId="0" applyNumberFormat="1" applyFont="1" applyFill="1"/>
    <xf numFmtId="166" fontId="1" fillId="3" borderId="2" xfId="0" applyNumberFormat="1" applyFont="1" applyFill="1" applyBorder="1"/>
    <xf numFmtId="166" fontId="1" fillId="3" borderId="2" xfId="0" applyNumberFormat="1" applyFont="1" applyFill="1" applyBorder="1" applyAlignment="1">
      <alignment horizontal="center"/>
    </xf>
    <xf numFmtId="165" fontId="5" fillId="4" borderId="5" xfId="0" applyNumberFormat="1" applyFont="1" applyFill="1" applyBorder="1"/>
    <xf numFmtId="166" fontId="5" fillId="4" borderId="5" xfId="0" applyNumberFormat="1" applyFont="1" applyFill="1" applyBorder="1"/>
    <xf numFmtId="166" fontId="1" fillId="4" borderId="0" xfId="0" applyNumberFormat="1" applyFont="1" applyFill="1" applyBorder="1"/>
    <xf numFmtId="166" fontId="1" fillId="4" borderId="0" xfId="0" applyNumberFormat="1" applyFont="1" applyFill="1"/>
    <xf numFmtId="0" fontId="1" fillId="4" borderId="5" xfId="0" applyFont="1" applyFill="1" applyBorder="1"/>
    <xf numFmtId="3" fontId="1" fillId="4" borderId="5" xfId="0" applyNumberFormat="1" applyFont="1" applyFill="1" applyBorder="1" applyAlignment="1">
      <alignment horizontal="center"/>
    </xf>
    <xf numFmtId="3" fontId="1" fillId="4" borderId="0" xfId="0" applyNumberFormat="1" applyFont="1" applyFill="1" applyBorder="1" applyAlignment="1">
      <alignment horizontal="center"/>
    </xf>
    <xf numFmtId="0" fontId="1" fillId="4" borderId="1" xfId="0" applyFont="1" applyFill="1" applyBorder="1"/>
    <xf numFmtId="4" fontId="1" fillId="4" borderId="1" xfId="0" applyNumberFormat="1" applyFont="1" applyFill="1" applyBorder="1" applyAlignment="1">
      <alignment horizontal="center"/>
    </xf>
    <xf numFmtId="166" fontId="1" fillId="2" borderId="0" xfId="0" applyNumberFormat="1" applyFont="1" applyFill="1" applyAlignment="1">
      <alignment horizontal="right"/>
    </xf>
    <xf numFmtId="166" fontId="1" fillId="2" borderId="2" xfId="0" applyNumberFormat="1" applyFont="1" applyFill="1" applyBorder="1" applyAlignment="1">
      <alignment horizontal="right"/>
    </xf>
    <xf numFmtId="166" fontId="1" fillId="3" borderId="0" xfId="0" applyNumberFormat="1" applyFont="1" applyFill="1" applyBorder="1" applyAlignment="1">
      <alignment horizontal="right"/>
    </xf>
    <xf numFmtId="0" fontId="10" fillId="2" borderId="0" xfId="0" applyFont="1" applyFill="1"/>
    <xf numFmtId="165" fontId="7" fillId="2" borderId="0" xfId="0" applyNumberFormat="1" applyFont="1" applyFill="1" applyAlignment="1">
      <alignment horizontal="center"/>
    </xf>
    <xf numFmtId="49" fontId="0" fillId="2" borderId="0" xfId="0" applyNumberFormat="1" applyFill="1"/>
    <xf numFmtId="0" fontId="7" fillId="3" borderId="0" xfId="0" applyFont="1" applyFill="1"/>
    <xf numFmtId="0" fontId="7" fillId="3" borderId="0" xfId="0" applyFont="1" applyFill="1" applyAlignment="1">
      <alignment horizontal="center"/>
    </xf>
    <xf numFmtId="0" fontId="7" fillId="3" borderId="0" xfId="0" applyFont="1" applyFill="1" applyAlignment="1">
      <alignment vertical="top" wrapText="1"/>
    </xf>
    <xf numFmtId="0" fontId="8" fillId="3" borderId="0" xfId="0" applyFont="1" applyFill="1" applyBorder="1" applyAlignment="1">
      <alignment vertical="top" wrapText="1"/>
    </xf>
    <xf numFmtId="0" fontId="8" fillId="3" borderId="0" xfId="0" applyFont="1" applyFill="1" applyBorder="1" applyAlignment="1">
      <alignment vertical="center"/>
    </xf>
    <xf numFmtId="0" fontId="7" fillId="3" borderId="0" xfId="0" applyFont="1" applyFill="1" applyAlignment="1">
      <alignment wrapText="1"/>
    </xf>
    <xf numFmtId="0" fontId="7" fillId="3" borderId="0" xfId="0" applyFont="1" applyFill="1" applyAlignment="1">
      <alignment horizontal="center" vertical="top" wrapText="1"/>
    </xf>
    <xf numFmtId="0" fontId="7" fillId="3" borderId="0" xfId="0" applyFont="1" applyFill="1" applyAlignment="1">
      <alignment horizontal="center" wrapText="1"/>
    </xf>
    <xf numFmtId="0" fontId="9" fillId="3" borderId="0" xfId="0" applyFont="1" applyFill="1"/>
    <xf numFmtId="2" fontId="7" fillId="3" borderId="0" xfId="0" applyNumberFormat="1" applyFont="1" applyFill="1"/>
    <xf numFmtId="165" fontId="7" fillId="3" borderId="0" xfId="0" applyNumberFormat="1" applyFont="1" applyFill="1" applyAlignment="1">
      <alignment horizontal="center"/>
    </xf>
    <xf numFmtId="2" fontId="7" fillId="3" borderId="0" xfId="0" applyNumberFormat="1" applyFont="1" applyFill="1" applyAlignment="1">
      <alignment horizontal="center"/>
    </xf>
    <xf numFmtId="49" fontId="7" fillId="3" borderId="0" xfId="0" applyNumberFormat="1" applyFont="1" applyFill="1" applyAlignment="1">
      <alignment horizontal="center"/>
    </xf>
    <xf numFmtId="2" fontId="7" fillId="3" borderId="0" xfId="0" applyNumberFormat="1" applyFont="1" applyFill="1" applyAlignment="1"/>
    <xf numFmtId="165" fontId="7" fillId="3" borderId="0" xfId="0" applyNumberFormat="1" applyFont="1" applyFill="1"/>
    <xf numFmtId="0" fontId="1" fillId="3" borderId="4" xfId="0" applyFont="1" applyFill="1" applyBorder="1" applyAlignment="1">
      <alignment vertical="top" wrapText="1"/>
    </xf>
    <xf numFmtId="165" fontId="1" fillId="3" borderId="4" xfId="0" applyNumberFormat="1"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0" xfId="0" applyFont="1" applyFill="1" applyBorder="1" applyAlignment="1">
      <alignment vertical="top" wrapText="1"/>
    </xf>
    <xf numFmtId="0" fontId="1" fillId="3" borderId="0" xfId="0" applyFont="1" applyFill="1" applyAlignment="1">
      <alignment vertical="top" wrapText="1"/>
    </xf>
    <xf numFmtId="0" fontId="1" fillId="3" borderId="3" xfId="0" applyFont="1" applyFill="1" applyBorder="1" applyAlignment="1">
      <alignment horizontal="center" vertical="top" wrapText="1"/>
    </xf>
    <xf numFmtId="0" fontId="1" fillId="3" borderId="0" xfId="0" applyFont="1" applyFill="1" applyAlignment="1">
      <alignment wrapText="1"/>
    </xf>
    <xf numFmtId="0" fontId="1" fillId="3" borderId="0" xfId="0" applyFont="1" applyFill="1" applyBorder="1" applyAlignment="1">
      <alignment horizontal="center" vertical="top" wrapText="1"/>
    </xf>
    <xf numFmtId="0" fontId="5" fillId="3" borderId="0" xfId="0" applyFont="1" applyFill="1"/>
    <xf numFmtId="2" fontId="1" fillId="2" borderId="0" xfId="0" applyNumberFormat="1" applyFont="1" applyFill="1" applyAlignment="1">
      <alignment horizontal="center"/>
    </xf>
    <xf numFmtId="49" fontId="1" fillId="3" borderId="0" xfId="0" applyNumberFormat="1" applyFont="1" applyFill="1" applyAlignment="1">
      <alignment horizontal="center"/>
    </xf>
    <xf numFmtId="0" fontId="11" fillId="2" borderId="0" xfId="0" applyFont="1" applyFill="1"/>
    <xf numFmtId="49" fontId="11" fillId="2" borderId="0" xfId="0" applyNumberFormat="1" applyFont="1" applyFill="1"/>
    <xf numFmtId="166" fontId="1" fillId="3" borderId="5" xfId="0" applyNumberFormat="1" applyFont="1" applyFill="1" applyBorder="1"/>
    <xf numFmtId="0" fontId="1" fillId="2" borderId="2" xfId="0" applyFont="1" applyFill="1" applyBorder="1"/>
    <xf numFmtId="0" fontId="1" fillId="2" borderId="0"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13" fillId="2" borderId="0" xfId="0" applyFont="1" applyFill="1" applyBorder="1" applyAlignment="1">
      <alignment vertical="center"/>
    </xf>
    <xf numFmtId="0" fontId="1" fillId="2" borderId="0" xfId="0" applyFont="1" applyFill="1"/>
    <xf numFmtId="165" fontId="1" fillId="2" borderId="0" xfId="0" applyNumberFormat="1" applyFont="1" applyFill="1" applyAlignment="1">
      <alignment horizontal="center"/>
    </xf>
    <xf numFmtId="165" fontId="1" fillId="2" borderId="2" xfId="0" applyNumberFormat="1" applyFont="1" applyFill="1" applyBorder="1" applyAlignment="1">
      <alignment horizontal="center"/>
    </xf>
    <xf numFmtId="0" fontId="13" fillId="2" borderId="5" xfId="0" applyFont="1" applyFill="1" applyBorder="1" applyAlignment="1">
      <alignment vertical="center"/>
    </xf>
    <xf numFmtId="0" fontId="1" fillId="2" borderId="5" xfId="0" applyFont="1" applyFill="1" applyBorder="1"/>
    <xf numFmtId="166" fontId="1" fillId="2" borderId="5" xfId="0" applyNumberFormat="1" applyFont="1" applyFill="1" applyBorder="1" applyAlignment="1">
      <alignment horizontal="center"/>
    </xf>
    <xf numFmtId="0" fontId="1" fillId="2" borderId="4" xfId="0" applyFont="1" applyFill="1" applyBorder="1"/>
    <xf numFmtId="0" fontId="12" fillId="2" borderId="0" xfId="0" applyFont="1" applyFill="1"/>
    <xf numFmtId="0" fontId="4" fillId="2" borderId="0" xfId="0" applyFont="1" applyFill="1" applyAlignment="1">
      <alignment horizontal="center"/>
    </xf>
    <xf numFmtId="0" fontId="4" fillId="3" borderId="0" xfId="0" applyFont="1" applyFill="1" applyBorder="1" applyAlignment="1">
      <alignment horizontal="left"/>
    </xf>
    <xf numFmtId="0" fontId="4" fillId="3" borderId="0" xfId="0" applyFont="1" applyFill="1" applyBorder="1"/>
    <xf numFmtId="165" fontId="4" fillId="3" borderId="0" xfId="0" applyNumberFormat="1" applyFont="1" applyFill="1" applyBorder="1"/>
    <xf numFmtId="165" fontId="1" fillId="3" borderId="2" xfId="0" applyNumberFormat="1" applyFont="1" applyFill="1" applyBorder="1"/>
    <xf numFmtId="166" fontId="1" fillId="3" borderId="5" xfId="0" applyNumberFormat="1" applyFont="1" applyFill="1" applyBorder="1" applyAlignment="1">
      <alignment horizontal="center"/>
    </xf>
    <xf numFmtId="165" fontId="4" fillId="3" borderId="2" xfId="0" applyNumberFormat="1" applyFont="1" applyFill="1" applyBorder="1"/>
    <xf numFmtId="0" fontId="4" fillId="3" borderId="5" xfId="0" applyFont="1" applyFill="1" applyBorder="1"/>
    <xf numFmtId="0" fontId="4" fillId="3" borderId="1" xfId="0" applyFont="1" applyFill="1" applyBorder="1"/>
    <xf numFmtId="165" fontId="1" fillId="2" borderId="0" xfId="0" applyNumberFormat="1" applyFont="1" applyFill="1"/>
    <xf numFmtId="165" fontId="1" fillId="2" borderId="0" xfId="0" applyNumberFormat="1" applyFont="1" applyFill="1" applyBorder="1"/>
    <xf numFmtId="165" fontId="1" fillId="3" borderId="0" xfId="0" applyNumberFormat="1" applyFont="1" applyFill="1" applyBorder="1" applyAlignment="1">
      <alignment horizontal="center"/>
    </xf>
    <xf numFmtId="165" fontId="1" fillId="2" borderId="2" xfId="0" applyNumberFormat="1" applyFont="1" applyFill="1" applyBorder="1"/>
    <xf numFmtId="165" fontId="1" fillId="3" borderId="2" xfId="0" applyNumberFormat="1" applyFont="1" applyFill="1" applyBorder="1" applyAlignment="1">
      <alignment horizontal="center"/>
    </xf>
    <xf numFmtId="0" fontId="1" fillId="3" borderId="0" xfId="0" applyFont="1" applyFill="1" applyBorder="1" applyAlignment="1"/>
    <xf numFmtId="165" fontId="1" fillId="3" borderId="0" xfId="0" applyNumberFormat="1" applyFont="1" applyFill="1" applyAlignment="1">
      <alignment horizontal="center"/>
    </xf>
    <xf numFmtId="4" fontId="1" fillId="3" borderId="0" xfId="0" applyNumberFormat="1" applyFont="1" applyFill="1" applyBorder="1" applyAlignment="1">
      <alignment horizontal="center"/>
    </xf>
    <xf numFmtId="49" fontId="1" fillId="3" borderId="0" xfId="0" applyNumberFormat="1" applyFont="1" applyFill="1" applyBorder="1" applyAlignment="1">
      <alignment horizontal="left"/>
    </xf>
    <xf numFmtId="49" fontId="1" fillId="3" borderId="2" xfId="0" applyNumberFormat="1" applyFont="1" applyFill="1" applyBorder="1" applyAlignment="1">
      <alignment horizontal="center"/>
    </xf>
    <xf numFmtId="49" fontId="1" fillId="3" borderId="0" xfId="0" applyNumberFormat="1" applyFont="1" applyFill="1" applyBorder="1" applyAlignment="1"/>
    <xf numFmtId="167" fontId="1" fillId="2" borderId="0" xfId="0" applyNumberFormat="1" applyFont="1" applyFill="1"/>
    <xf numFmtId="167" fontId="1" fillId="3" borderId="0" xfId="0" applyNumberFormat="1" applyFont="1" applyFill="1" applyBorder="1" applyAlignment="1">
      <alignment horizontal="center"/>
    </xf>
    <xf numFmtId="167" fontId="1" fillId="3" borderId="0" xfId="0" applyNumberFormat="1" applyFont="1" applyFill="1" applyBorder="1"/>
    <xf numFmtId="165" fontId="1" fillId="3" borderId="6" xfId="0" applyNumberFormat="1" applyFont="1" applyFill="1" applyBorder="1"/>
    <xf numFmtId="166" fontId="1" fillId="2" borderId="6" xfId="0" applyNumberFormat="1" applyFont="1" applyFill="1" applyBorder="1"/>
    <xf numFmtId="3" fontId="1" fillId="3" borderId="5" xfId="0" applyNumberFormat="1" applyFont="1" applyFill="1" applyBorder="1" applyAlignment="1"/>
    <xf numFmtId="3" fontId="1" fillId="3" borderId="0" xfId="0" applyNumberFormat="1" applyFont="1" applyFill="1" applyBorder="1" applyAlignment="1"/>
    <xf numFmtId="4" fontId="1" fillId="3" borderId="1" xfId="0" applyNumberFormat="1" applyFont="1" applyFill="1" applyBorder="1" applyAlignment="1"/>
    <xf numFmtId="0" fontId="1" fillId="3" borderId="1" xfId="0" applyFont="1" applyFill="1" applyBorder="1" applyAlignment="1">
      <alignment horizontal="center"/>
    </xf>
    <xf numFmtId="166" fontId="1" fillId="2" borderId="0" xfId="0" applyNumberFormat="1" applyFont="1" applyFill="1" applyBorder="1" applyAlignment="1">
      <alignment horizontal="center"/>
    </xf>
    <xf numFmtId="0" fontId="1" fillId="3" borderId="1" xfId="0" applyFont="1" applyFill="1" applyBorder="1" applyAlignment="1">
      <alignment horizontal="left"/>
    </xf>
    <xf numFmtId="0" fontId="3" fillId="2" borderId="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0" xfId="0" applyFont="1" applyFill="1" applyBorder="1" applyAlignment="1">
      <alignment horizontal="left" vertical="top" wrapText="1"/>
    </xf>
    <xf numFmtId="49" fontId="1" fillId="3" borderId="3" xfId="0" applyNumberFormat="1" applyFont="1" applyFill="1" applyBorder="1" applyAlignment="1">
      <alignment horizontal="center" wrapText="1"/>
    </xf>
    <xf numFmtId="3" fontId="1" fillId="3" borderId="5" xfId="0" applyNumberFormat="1" applyFont="1" applyFill="1" applyBorder="1" applyAlignment="1">
      <alignment horizontal="center"/>
    </xf>
    <xf numFmtId="3" fontId="1" fillId="3" borderId="0" xfId="0" applyNumberFormat="1" applyFont="1" applyFill="1" applyBorder="1" applyAlignment="1">
      <alignment horizontal="center"/>
    </xf>
    <xf numFmtId="166" fontId="1" fillId="3" borderId="1" xfId="0" applyNumberFormat="1" applyFont="1" applyFill="1" applyBorder="1" applyAlignment="1">
      <alignment horizontal="center"/>
    </xf>
    <xf numFmtId="3" fontId="1" fillId="4" borderId="5" xfId="0" applyNumberFormat="1" applyFont="1" applyFill="1" applyBorder="1" applyAlignment="1">
      <alignment horizontal="center"/>
    </xf>
    <xf numFmtId="3" fontId="1" fillId="4" borderId="0" xfId="0" applyNumberFormat="1" applyFont="1" applyFill="1" applyBorder="1" applyAlignment="1">
      <alignment horizontal="center"/>
    </xf>
    <xf numFmtId="0" fontId="1" fillId="4" borderId="1" xfId="0" applyFont="1" applyFill="1" applyBorder="1" applyAlignment="1">
      <alignment horizontal="left"/>
    </xf>
    <xf numFmtId="49" fontId="1" fillId="4" borderId="3" xfId="0" applyNumberFormat="1" applyFont="1" applyFill="1" applyBorder="1" applyAlignment="1">
      <alignment horizontal="center" vertical="center"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4" fontId="1" fillId="4" borderId="1" xfId="0" applyNumberFormat="1" applyFont="1" applyFill="1" applyBorder="1" applyAlignment="1">
      <alignment horizontal="center"/>
    </xf>
    <xf numFmtId="0" fontId="7" fillId="3" borderId="1" xfId="0" applyFont="1" applyFill="1" applyBorder="1" applyAlignment="1">
      <alignment horizontal="left"/>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3" borderId="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2" borderId="1" xfId="0" applyFont="1" applyFill="1" applyBorder="1" applyAlignment="1">
      <alignment horizontal="left"/>
    </xf>
    <xf numFmtId="166" fontId="1" fillId="2" borderId="0" xfId="0" applyNumberFormat="1" applyFont="1" applyFill="1" applyBorder="1" applyAlignment="1">
      <alignment horizontal="center"/>
    </xf>
    <xf numFmtId="166" fontId="1" fillId="2" borderId="2" xfId="0" applyNumberFormat="1" applyFont="1" applyFill="1" applyBorder="1" applyAlignment="1">
      <alignment horizontal="center"/>
    </xf>
    <xf numFmtId="3" fontId="1" fillId="2" borderId="4" xfId="0" applyNumberFormat="1" applyFont="1" applyFill="1" applyBorder="1" applyAlignment="1">
      <alignment horizontal="center"/>
    </xf>
    <xf numFmtId="0" fontId="1" fillId="3" borderId="0" xfId="0" applyFont="1" applyFill="1" applyBorder="1" applyAlignment="1">
      <alignment horizontal="left"/>
    </xf>
    <xf numFmtId="49" fontId="1" fillId="3" borderId="3" xfId="0" applyNumberFormat="1" applyFont="1" applyFill="1" applyBorder="1" applyAlignment="1">
      <alignment horizontal="center"/>
    </xf>
    <xf numFmtId="4" fontId="1" fillId="3" borderId="1" xfId="0" applyNumberFormat="1"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65DCD-2B63-EF4D-B28F-B7F8F750480A}">
  <dimension ref="A1:D14"/>
  <sheetViews>
    <sheetView zoomScale="160" zoomScaleNormal="160" workbookViewId="0">
      <selection activeCell="F11" sqref="F11"/>
    </sheetView>
  </sheetViews>
  <sheetFormatPr baseColWidth="10" defaultRowHeight="16" x14ac:dyDescent="0.2"/>
  <cols>
    <col min="2" max="2" width="38.5" customWidth="1"/>
    <col min="3" max="3" width="12.5" customWidth="1"/>
  </cols>
  <sheetData>
    <row r="1" spans="1:4" x14ac:dyDescent="0.2">
      <c r="A1" s="1"/>
      <c r="B1" s="1"/>
      <c r="C1" s="1"/>
      <c r="D1" s="1"/>
    </row>
    <row r="2" spans="1:4" ht="17" thickBot="1" x14ac:dyDescent="0.25">
      <c r="A2" s="1"/>
      <c r="B2" s="143" t="s">
        <v>0</v>
      </c>
      <c r="C2" s="143"/>
      <c r="D2" s="1"/>
    </row>
    <row r="3" spans="1:4" ht="17" thickTop="1" x14ac:dyDescent="0.2">
      <c r="A3" s="1"/>
      <c r="B3" s="2" t="s">
        <v>1</v>
      </c>
      <c r="C3" s="3">
        <v>9325</v>
      </c>
      <c r="D3" s="1"/>
    </row>
    <row r="4" spans="1:4" x14ac:dyDescent="0.2">
      <c r="A4" s="1"/>
      <c r="B4" s="2" t="s">
        <v>2</v>
      </c>
      <c r="C4" s="3">
        <v>7034</v>
      </c>
      <c r="D4" s="1"/>
    </row>
    <row r="5" spans="1:4" x14ac:dyDescent="0.2">
      <c r="A5" s="1"/>
      <c r="B5" s="2" t="s">
        <v>3</v>
      </c>
      <c r="C5" s="3">
        <v>461</v>
      </c>
      <c r="D5" s="1"/>
    </row>
    <row r="6" spans="1:4" x14ac:dyDescent="0.2">
      <c r="A6" s="1"/>
      <c r="B6" s="4" t="s">
        <v>4</v>
      </c>
      <c r="C6" s="5">
        <v>1830</v>
      </c>
      <c r="D6" s="1"/>
    </row>
    <row r="7" spans="1:4" x14ac:dyDescent="0.2">
      <c r="A7" s="1"/>
      <c r="B7" s="6" t="s">
        <v>5</v>
      </c>
      <c r="C7" s="7"/>
      <c r="D7" s="1"/>
    </row>
    <row r="8" spans="1:4" x14ac:dyDescent="0.2">
      <c r="A8" s="1"/>
      <c r="B8" s="2" t="s">
        <v>6</v>
      </c>
      <c r="C8" s="8">
        <v>25.7</v>
      </c>
      <c r="D8" s="1"/>
    </row>
    <row r="9" spans="1:4" x14ac:dyDescent="0.2">
      <c r="A9" s="1"/>
      <c r="B9" s="2" t="s">
        <v>7</v>
      </c>
      <c r="C9" s="8">
        <v>38.6</v>
      </c>
      <c r="D9" s="1"/>
    </row>
    <row r="10" spans="1:4" x14ac:dyDescent="0.2">
      <c r="A10" s="1"/>
      <c r="B10" s="2" t="s">
        <v>8</v>
      </c>
      <c r="C10" s="8">
        <v>17</v>
      </c>
      <c r="D10" s="1"/>
    </row>
    <row r="11" spans="1:4" ht="17" thickBot="1" x14ac:dyDescent="0.25">
      <c r="A11" s="1"/>
      <c r="B11" s="9" t="s">
        <v>9</v>
      </c>
      <c r="C11" s="10">
        <v>4</v>
      </c>
      <c r="D11" s="1"/>
    </row>
    <row r="12" spans="1:4" ht="17" thickTop="1" x14ac:dyDescent="0.2">
      <c r="A12" s="1"/>
      <c r="B12" s="144" t="s">
        <v>10</v>
      </c>
      <c r="C12" s="144"/>
      <c r="D12" s="1"/>
    </row>
    <row r="13" spans="1:4" x14ac:dyDescent="0.2">
      <c r="A13" s="1"/>
      <c r="B13" s="145"/>
      <c r="C13" s="145"/>
      <c r="D13" s="1"/>
    </row>
    <row r="14" spans="1:4" x14ac:dyDescent="0.2">
      <c r="A14" s="1"/>
      <c r="B14" s="11"/>
      <c r="C14" s="11"/>
      <c r="D14" s="1"/>
    </row>
  </sheetData>
  <mergeCells count="2">
    <mergeCell ref="B2:C2"/>
    <mergeCell ref="B12:C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97650-96B8-CC4C-B17D-96F5241B7530}">
  <dimension ref="A1:G50"/>
  <sheetViews>
    <sheetView topLeftCell="A16" zoomScale="140" zoomScaleNormal="140" workbookViewId="0">
      <selection activeCell="B2" sqref="B2:F2"/>
    </sheetView>
  </sheetViews>
  <sheetFormatPr baseColWidth="10" defaultRowHeight="16" x14ac:dyDescent="0.2"/>
  <cols>
    <col min="2" max="2" width="21.1640625" bestFit="1" customWidth="1"/>
    <col min="3" max="3" width="1.1640625" customWidth="1"/>
    <col min="4" max="4" width="6.33203125" customWidth="1"/>
    <col min="5" max="5" width="1.1640625" customWidth="1"/>
    <col min="6" max="6" width="6.33203125" customWidth="1"/>
  </cols>
  <sheetData>
    <row r="1" spans="1:7" x14ac:dyDescent="0.2">
      <c r="A1" s="1"/>
      <c r="B1" s="1"/>
      <c r="C1" s="1"/>
      <c r="D1" s="1"/>
      <c r="E1" s="1"/>
      <c r="F1" s="1"/>
      <c r="G1" s="1"/>
    </row>
    <row r="2" spans="1:7" ht="17" thickBot="1" x14ac:dyDescent="0.25">
      <c r="A2" s="1"/>
      <c r="B2" s="143" t="s">
        <v>322</v>
      </c>
      <c r="C2" s="143"/>
      <c r="D2" s="143"/>
      <c r="E2" s="143"/>
      <c r="F2" s="143"/>
      <c r="G2" s="1"/>
    </row>
    <row r="3" spans="1:7" ht="17" thickTop="1" x14ac:dyDescent="0.2">
      <c r="A3" s="1"/>
      <c r="B3" s="4" t="s">
        <v>39</v>
      </c>
      <c r="C3" s="6"/>
      <c r="D3" s="13" t="s">
        <v>40</v>
      </c>
      <c r="E3" s="7"/>
      <c r="F3" s="13" t="s">
        <v>41</v>
      </c>
      <c r="G3" s="1"/>
    </row>
    <row r="4" spans="1:7" x14ac:dyDescent="0.2">
      <c r="A4" s="1"/>
      <c r="B4" s="25" t="s">
        <v>43</v>
      </c>
      <c r="C4" s="6"/>
      <c r="D4" s="7"/>
      <c r="E4" s="7"/>
      <c r="F4" s="7"/>
      <c r="G4" s="1"/>
    </row>
    <row r="5" spans="1:7" x14ac:dyDescent="0.2">
      <c r="A5" s="1"/>
      <c r="B5" s="26" t="s">
        <v>15</v>
      </c>
      <c r="C5" s="26"/>
      <c r="D5" s="28">
        <v>-1.093955</v>
      </c>
      <c r="E5" s="50"/>
      <c r="F5" s="28">
        <v>5.8486459999999997E-2</v>
      </c>
      <c r="G5" s="1"/>
    </row>
    <row r="6" spans="1:7" x14ac:dyDescent="0.2">
      <c r="A6" s="1"/>
      <c r="B6" s="27" t="s">
        <v>17</v>
      </c>
      <c r="C6" s="26"/>
      <c r="D6" s="28">
        <v>0.21671499999999999</v>
      </c>
      <c r="E6" s="50"/>
      <c r="F6" s="28">
        <v>0.16239790000000001</v>
      </c>
      <c r="G6" s="1"/>
    </row>
    <row r="7" spans="1:7" x14ac:dyDescent="0.2">
      <c r="A7" s="1"/>
      <c r="B7" s="14" t="s">
        <v>18</v>
      </c>
      <c r="C7" s="26"/>
      <c r="D7" s="28">
        <v>-0.74740980000000001</v>
      </c>
      <c r="E7" s="50"/>
      <c r="F7" s="28">
        <v>0.35891709999999999</v>
      </c>
      <c r="G7" s="1"/>
    </row>
    <row r="8" spans="1:7" x14ac:dyDescent="0.2">
      <c r="A8" s="1"/>
      <c r="B8" s="27" t="s">
        <v>19</v>
      </c>
      <c r="C8" s="26"/>
      <c r="D8" s="28">
        <v>0.45104270000000002</v>
      </c>
      <c r="E8" s="50"/>
      <c r="F8" s="28">
        <v>0.17645939999999999</v>
      </c>
      <c r="G8" s="1"/>
    </row>
    <row r="9" spans="1:7" x14ac:dyDescent="0.2">
      <c r="A9" s="1"/>
      <c r="B9" s="14" t="s">
        <v>20</v>
      </c>
      <c r="C9" s="26"/>
      <c r="D9" s="28">
        <v>1.0603899999999999E-2</v>
      </c>
      <c r="E9" s="50"/>
      <c r="F9" s="28">
        <v>1.4475E-3</v>
      </c>
      <c r="G9" s="1"/>
    </row>
    <row r="10" spans="1:7" x14ac:dyDescent="0.2">
      <c r="A10" s="1"/>
      <c r="B10" s="14" t="s">
        <v>21</v>
      </c>
      <c r="C10" s="26"/>
      <c r="D10" s="28">
        <v>0.45581820000000001</v>
      </c>
      <c r="E10" s="50"/>
      <c r="F10" s="28">
        <v>0.1066066</v>
      </c>
      <c r="G10" s="1"/>
    </row>
    <row r="11" spans="1:7" x14ac:dyDescent="0.2">
      <c r="A11" s="1"/>
      <c r="B11" s="14" t="s">
        <v>22</v>
      </c>
      <c r="C11" s="26"/>
      <c r="D11" s="28">
        <v>-3.1600000000000002E-5</v>
      </c>
      <c r="E11" s="50"/>
      <c r="F11" s="28">
        <v>6.2154999999999997E-3</v>
      </c>
      <c r="G11" s="1"/>
    </row>
    <row r="12" spans="1:7" x14ac:dyDescent="0.2">
      <c r="A12" s="1"/>
      <c r="B12" s="14" t="s">
        <v>24</v>
      </c>
      <c r="C12" s="26"/>
      <c r="D12" s="28">
        <v>-2.0397000000000002E-3</v>
      </c>
      <c r="E12" s="50"/>
      <c r="F12" s="28">
        <v>1.21026E-2</v>
      </c>
      <c r="G12" s="1"/>
    </row>
    <row r="13" spans="1:7" x14ac:dyDescent="0.2">
      <c r="A13" s="1"/>
      <c r="B13" s="14" t="s">
        <v>25</v>
      </c>
      <c r="C13" s="26"/>
      <c r="D13" s="28">
        <v>-4.9829999999999996E-3</v>
      </c>
      <c r="E13" s="50"/>
      <c r="F13" s="28">
        <v>7.7000999999999997E-3</v>
      </c>
      <c r="G13" s="1"/>
    </row>
    <row r="14" spans="1:7" x14ac:dyDescent="0.2">
      <c r="A14" s="1"/>
      <c r="B14" s="14" t="s">
        <v>26</v>
      </c>
      <c r="C14" s="26"/>
      <c r="D14" s="28">
        <v>3.1767400000000001E-2</v>
      </c>
      <c r="E14" s="50"/>
      <c r="F14" s="28">
        <v>1.28714E-2</v>
      </c>
      <c r="G14" s="1"/>
    </row>
    <row r="15" spans="1:7" x14ac:dyDescent="0.2">
      <c r="A15" s="1"/>
      <c r="B15" s="14" t="s">
        <v>27</v>
      </c>
      <c r="C15" s="26"/>
      <c r="D15" s="28">
        <v>0.70367930000000001</v>
      </c>
      <c r="E15" s="50"/>
      <c r="F15" s="28">
        <v>7.5124899999999994E-2</v>
      </c>
      <c r="G15" s="1"/>
    </row>
    <row r="16" spans="1:7" x14ac:dyDescent="0.2">
      <c r="A16" s="1"/>
      <c r="B16" s="14" t="s">
        <v>28</v>
      </c>
      <c r="C16" s="26"/>
      <c r="D16" s="28">
        <v>7.8511999999999998E-2</v>
      </c>
      <c r="E16" s="50"/>
      <c r="F16" s="28">
        <v>1.653E-2</v>
      </c>
      <c r="G16" s="1"/>
    </row>
    <row r="17" spans="1:7" x14ac:dyDescent="0.2">
      <c r="A17" s="1"/>
      <c r="B17" s="14" t="s">
        <v>23</v>
      </c>
      <c r="C17" s="26"/>
      <c r="D17" s="28">
        <v>0.52504569999999995</v>
      </c>
      <c r="E17" s="50"/>
      <c r="F17" s="28">
        <v>8.3486099999999994E-2</v>
      </c>
      <c r="G17" s="1"/>
    </row>
    <row r="18" spans="1:7" x14ac:dyDescent="0.2">
      <c r="A18" s="1"/>
      <c r="B18" s="14" t="s">
        <v>29</v>
      </c>
      <c r="C18" s="26"/>
      <c r="D18" s="28">
        <v>0.24628410000000001</v>
      </c>
      <c r="E18" s="50"/>
      <c r="F18" s="28">
        <v>7.3636900000000005E-2</v>
      </c>
      <c r="G18" s="1"/>
    </row>
    <row r="19" spans="1:7" x14ac:dyDescent="0.2">
      <c r="A19" s="1"/>
      <c r="B19" s="14" t="s">
        <v>30</v>
      </c>
      <c r="C19" s="26"/>
      <c r="D19" s="28">
        <v>1.1410819999999999</v>
      </c>
      <c r="E19" s="50"/>
      <c r="F19" s="28">
        <v>0.18519669999999999</v>
      </c>
      <c r="G19" s="1"/>
    </row>
    <row r="20" spans="1:7" x14ac:dyDescent="0.2">
      <c r="A20" s="1"/>
      <c r="B20" s="27" t="s">
        <v>31</v>
      </c>
      <c r="C20" s="26"/>
      <c r="D20" s="28">
        <v>0.68609799999999999</v>
      </c>
      <c r="E20" s="50"/>
      <c r="F20" s="28">
        <v>7.6430899999999996E-2</v>
      </c>
      <c r="G20" s="1"/>
    </row>
    <row r="21" spans="1:7" x14ac:dyDescent="0.2">
      <c r="A21" s="1"/>
      <c r="B21" s="27" t="s">
        <v>32</v>
      </c>
      <c r="C21" s="26"/>
      <c r="D21" s="28">
        <v>1.027944</v>
      </c>
      <c r="E21" s="50"/>
      <c r="F21" s="28">
        <v>0.15892110000000001</v>
      </c>
      <c r="G21" s="1"/>
    </row>
    <row r="22" spans="1:7" x14ac:dyDescent="0.2">
      <c r="A22" s="1"/>
      <c r="B22" s="27" t="s">
        <v>33</v>
      </c>
      <c r="C22" s="117"/>
      <c r="D22" s="31">
        <v>-4.8373189999999999</v>
      </c>
      <c r="E22" s="55"/>
      <c r="F22" s="31">
        <v>0.41382190000000002</v>
      </c>
      <c r="G22" s="1"/>
    </row>
    <row r="23" spans="1:7" x14ac:dyDescent="0.2">
      <c r="A23" s="1"/>
      <c r="B23" s="33" t="s">
        <v>44</v>
      </c>
      <c r="C23" s="26"/>
      <c r="D23" s="50"/>
      <c r="E23" s="50"/>
      <c r="F23" s="50"/>
      <c r="G23" s="1"/>
    </row>
    <row r="24" spans="1:7" x14ac:dyDescent="0.2">
      <c r="A24" s="1"/>
      <c r="B24" s="26" t="s">
        <v>15</v>
      </c>
      <c r="C24" s="26"/>
      <c r="D24" s="28">
        <v>0.6536381</v>
      </c>
      <c r="E24" s="50"/>
      <c r="F24" s="28">
        <v>3.7119010000000001E-2</v>
      </c>
      <c r="G24" s="1"/>
    </row>
    <row r="25" spans="1:7" x14ac:dyDescent="0.2">
      <c r="A25" s="1"/>
      <c r="B25" s="27" t="s">
        <v>17</v>
      </c>
      <c r="C25" s="26"/>
      <c r="D25" s="28">
        <v>0.80145029999999995</v>
      </c>
      <c r="E25" s="50"/>
      <c r="F25" s="28">
        <v>0.40360760000000001</v>
      </c>
      <c r="G25" s="1"/>
    </row>
    <row r="26" spans="1:7" x14ac:dyDescent="0.2">
      <c r="A26" s="1"/>
      <c r="B26" s="14" t="s">
        <v>18</v>
      </c>
      <c r="C26" s="26"/>
      <c r="D26" s="28">
        <v>0.63272589999999995</v>
      </c>
      <c r="E26" s="50"/>
      <c r="F26" s="28">
        <v>0.6944321</v>
      </c>
      <c r="G26" s="1"/>
    </row>
    <row r="27" spans="1:7" x14ac:dyDescent="0.2">
      <c r="A27" s="1"/>
      <c r="B27" s="27" t="s">
        <v>19</v>
      </c>
      <c r="C27" s="26"/>
      <c r="D27" s="28">
        <v>8.5134600000000005E-2</v>
      </c>
      <c r="E27" s="50"/>
      <c r="F27" s="28">
        <v>9.6791000000000002E-2</v>
      </c>
      <c r="G27" s="1"/>
    </row>
    <row r="28" spans="1:7" x14ac:dyDescent="0.2">
      <c r="A28" s="1"/>
      <c r="B28" s="14" t="s">
        <v>20</v>
      </c>
      <c r="C28" s="26"/>
      <c r="D28" s="28">
        <v>2.7240000000000001E-4</v>
      </c>
      <c r="E28" s="50"/>
      <c r="F28" s="28">
        <v>9.4830000000000001E-4</v>
      </c>
      <c r="G28" s="1"/>
    </row>
    <row r="29" spans="1:7" x14ac:dyDescent="0.2">
      <c r="A29" s="1"/>
      <c r="B29" s="14" t="s">
        <v>21</v>
      </c>
      <c r="C29" s="26"/>
      <c r="D29" s="28">
        <v>9.8934999999999995E-3</v>
      </c>
      <c r="E29" s="50"/>
      <c r="F29" s="28">
        <v>8.9685600000000004E-2</v>
      </c>
      <c r="G29" s="1"/>
    </row>
    <row r="30" spans="1:7" x14ac:dyDescent="0.2">
      <c r="A30" s="1"/>
      <c r="B30" s="14" t="s">
        <v>22</v>
      </c>
      <c r="C30" s="26"/>
      <c r="D30" s="28">
        <v>1.699E-3</v>
      </c>
      <c r="E30" s="50"/>
      <c r="F30" s="28">
        <v>4.8882999999999999E-3</v>
      </c>
      <c r="G30" s="1"/>
    </row>
    <row r="31" spans="1:7" x14ac:dyDescent="0.2">
      <c r="A31" s="1"/>
      <c r="B31" s="14" t="s">
        <v>24</v>
      </c>
      <c r="C31" s="26"/>
      <c r="D31" s="28">
        <v>4.7318699999999998E-2</v>
      </c>
      <c r="E31" s="50"/>
      <c r="F31" s="28">
        <v>1.0226900000000001E-2</v>
      </c>
      <c r="G31" s="1"/>
    </row>
    <row r="32" spans="1:7" x14ac:dyDescent="0.2">
      <c r="A32" s="1"/>
      <c r="B32" s="14" t="s">
        <v>25</v>
      </c>
      <c r="C32" s="26"/>
      <c r="D32" s="28">
        <v>2.74258E-2</v>
      </c>
      <c r="E32" s="50"/>
      <c r="F32" s="28">
        <v>8.8070000000000006E-3</v>
      </c>
      <c r="G32" s="1"/>
    </row>
    <row r="33" spans="1:7" x14ac:dyDescent="0.2">
      <c r="A33" s="1"/>
      <c r="B33" s="14" t="s">
        <v>26</v>
      </c>
      <c r="C33" s="26"/>
      <c r="D33" s="28">
        <v>1.0836000000000001E-3</v>
      </c>
      <c r="E33" s="50"/>
      <c r="F33" s="28">
        <v>3.9337E-3</v>
      </c>
      <c r="G33" s="1"/>
    </row>
    <row r="34" spans="1:7" x14ac:dyDescent="0.2">
      <c r="A34" s="1"/>
      <c r="B34" s="14" t="s">
        <v>27</v>
      </c>
      <c r="C34" s="26"/>
      <c r="D34" s="28">
        <v>2.1177399999999999E-2</v>
      </c>
      <c r="E34" s="50"/>
      <c r="F34" s="28">
        <v>6.0666600000000001E-2</v>
      </c>
      <c r="G34" s="1"/>
    </row>
    <row r="35" spans="1:7" x14ac:dyDescent="0.2">
      <c r="A35" s="1"/>
      <c r="B35" s="14" t="s">
        <v>28</v>
      </c>
      <c r="C35" s="26"/>
      <c r="D35" s="28">
        <v>4.9560000000000001E-4</v>
      </c>
      <c r="E35" s="50"/>
      <c r="F35" s="28">
        <v>6.7447000000000002E-3</v>
      </c>
      <c r="G35" s="1"/>
    </row>
    <row r="36" spans="1:7" x14ac:dyDescent="0.2">
      <c r="A36" s="1"/>
      <c r="B36" s="14" t="s">
        <v>23</v>
      </c>
      <c r="C36" s="26"/>
      <c r="D36" s="28">
        <v>7.9935199999999998E-2</v>
      </c>
      <c r="E36" s="50"/>
      <c r="F36" s="28">
        <v>0.1273108</v>
      </c>
      <c r="G36" s="1"/>
    </row>
    <row r="37" spans="1:7" x14ac:dyDescent="0.2">
      <c r="A37" s="1"/>
      <c r="B37" s="14" t="s">
        <v>29</v>
      </c>
      <c r="C37" s="26"/>
      <c r="D37" s="28">
        <v>9.1951500000000005E-2</v>
      </c>
      <c r="E37" s="50"/>
      <c r="F37" s="28">
        <v>0.115936</v>
      </c>
      <c r="G37" s="1"/>
    </row>
    <row r="38" spans="1:7" x14ac:dyDescent="0.2">
      <c r="A38" s="1"/>
      <c r="B38" s="14" t="s">
        <v>30</v>
      </c>
      <c r="C38" s="26"/>
      <c r="D38" s="28">
        <v>1.0127499999999999E-2</v>
      </c>
      <c r="E38" s="50"/>
      <c r="F38" s="28">
        <v>8.6903499999999995E-2</v>
      </c>
      <c r="G38" s="1"/>
    </row>
    <row r="39" spans="1:7" x14ac:dyDescent="0.2">
      <c r="A39" s="1"/>
      <c r="B39" s="27" t="s">
        <v>31</v>
      </c>
      <c r="C39" s="26"/>
      <c r="D39" s="28">
        <v>0.26734380000000002</v>
      </c>
      <c r="E39" s="50"/>
      <c r="F39" s="28">
        <v>0.32723550000000001</v>
      </c>
      <c r="G39" s="1"/>
    </row>
    <row r="40" spans="1:7" x14ac:dyDescent="0.2">
      <c r="A40" s="1"/>
      <c r="B40" s="27" t="s">
        <v>32</v>
      </c>
      <c r="C40" s="26"/>
      <c r="D40" s="28">
        <v>2.4135400000000001E-2</v>
      </c>
      <c r="E40" s="50"/>
      <c r="F40" s="28">
        <v>0.19854260000000001</v>
      </c>
      <c r="G40" s="1"/>
    </row>
    <row r="41" spans="1:7" x14ac:dyDescent="0.2">
      <c r="A41" s="1"/>
      <c r="B41" s="27" t="s">
        <v>33</v>
      </c>
      <c r="C41" s="117"/>
      <c r="D41" s="28">
        <v>5.6204000000000002E-3</v>
      </c>
      <c r="E41" s="55"/>
      <c r="F41" s="28">
        <v>4.4323000000000001E-2</v>
      </c>
      <c r="G41" s="1"/>
    </row>
    <row r="42" spans="1:7" x14ac:dyDescent="0.2">
      <c r="A42" s="1"/>
      <c r="B42" s="35" t="s">
        <v>45</v>
      </c>
      <c r="C42" s="35"/>
      <c r="D42" s="149">
        <v>1830</v>
      </c>
      <c r="E42" s="149"/>
      <c r="F42" s="149"/>
      <c r="G42" s="1"/>
    </row>
    <row r="43" spans="1:7" x14ac:dyDescent="0.2">
      <c r="A43" s="1"/>
      <c r="B43" s="6" t="s">
        <v>46</v>
      </c>
      <c r="C43" s="6"/>
      <c r="D43" s="150">
        <v>422730</v>
      </c>
      <c r="E43" s="150"/>
      <c r="F43" s="150"/>
      <c r="G43" s="1"/>
    </row>
    <row r="44" spans="1:7" ht="17" thickBot="1" x14ac:dyDescent="0.25">
      <c r="A44" s="1"/>
      <c r="B44" s="9" t="s">
        <v>47</v>
      </c>
      <c r="C44" s="9"/>
      <c r="D44" s="172">
        <v>-5795.6189000000004</v>
      </c>
      <c r="E44" s="172"/>
      <c r="F44" s="172"/>
      <c r="G44" s="1"/>
    </row>
    <row r="45" spans="1:7" ht="17" thickTop="1" x14ac:dyDescent="0.2">
      <c r="A45" s="1"/>
      <c r="B45" s="144" t="s">
        <v>300</v>
      </c>
      <c r="C45" s="144"/>
      <c r="D45" s="144"/>
      <c r="E45" s="144"/>
      <c r="F45" s="144"/>
      <c r="G45" s="1"/>
    </row>
    <row r="46" spans="1:7" x14ac:dyDescent="0.2">
      <c r="A46" s="1"/>
      <c r="B46" s="145"/>
      <c r="C46" s="145"/>
      <c r="D46" s="145"/>
      <c r="E46" s="145"/>
      <c r="F46" s="145"/>
      <c r="G46" s="1"/>
    </row>
    <row r="47" spans="1:7" x14ac:dyDescent="0.2">
      <c r="A47" s="1"/>
      <c r="B47" s="145"/>
      <c r="C47" s="145"/>
      <c r="D47" s="145"/>
      <c r="E47" s="145"/>
      <c r="F47" s="145"/>
      <c r="G47" s="1"/>
    </row>
    <row r="48" spans="1:7" x14ac:dyDescent="0.2">
      <c r="A48" s="1"/>
      <c r="B48" s="145"/>
      <c r="C48" s="145"/>
      <c r="D48" s="145"/>
      <c r="E48" s="145"/>
      <c r="F48" s="145"/>
      <c r="G48" s="1"/>
    </row>
    <row r="49" spans="1:7" x14ac:dyDescent="0.2">
      <c r="A49" s="1"/>
      <c r="B49" s="145"/>
      <c r="C49" s="145"/>
      <c r="D49" s="145"/>
      <c r="E49" s="145"/>
      <c r="F49" s="145"/>
      <c r="G49" s="1"/>
    </row>
    <row r="50" spans="1:7" x14ac:dyDescent="0.2">
      <c r="A50" s="1"/>
      <c r="B50" s="1"/>
      <c r="C50" s="1"/>
      <c r="D50" s="1"/>
      <c r="E50" s="1"/>
      <c r="F50" s="1"/>
      <c r="G50" s="1"/>
    </row>
  </sheetData>
  <mergeCells count="5">
    <mergeCell ref="B2:F2"/>
    <mergeCell ref="D42:F42"/>
    <mergeCell ref="D43:F43"/>
    <mergeCell ref="D44:F44"/>
    <mergeCell ref="B45:F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D4F0-0AE7-C94C-A62D-9B067FA81F35}">
  <dimension ref="A1:L39"/>
  <sheetViews>
    <sheetView topLeftCell="A13" zoomScale="130" zoomScaleNormal="130" workbookViewId="0">
      <selection activeCell="B33" sqref="B33:K37"/>
    </sheetView>
  </sheetViews>
  <sheetFormatPr baseColWidth="10" defaultRowHeight="16" x14ac:dyDescent="0.2"/>
  <cols>
    <col min="2" max="2" width="24.6640625" bestFit="1" customWidth="1"/>
    <col min="3" max="3" width="1.1640625" customWidth="1"/>
    <col min="4" max="4" width="7.6640625" customWidth="1"/>
    <col min="5" max="5" width="1.1640625" customWidth="1"/>
    <col min="6" max="6" width="7.6640625" customWidth="1"/>
    <col min="7" max="7" width="1.1640625" customWidth="1"/>
    <col min="8" max="8" width="7.6640625" customWidth="1"/>
    <col min="9" max="9" width="1.1640625" customWidth="1"/>
    <col min="10" max="10" width="7.6640625" customWidth="1"/>
    <col min="11" max="11" width="1.83203125" customWidth="1"/>
  </cols>
  <sheetData>
    <row r="1" spans="1:12" x14ac:dyDescent="0.2">
      <c r="A1" s="1"/>
      <c r="B1" s="1"/>
      <c r="C1" s="1"/>
      <c r="D1" s="1"/>
      <c r="E1" s="1"/>
      <c r="F1" s="1"/>
      <c r="G1" s="1"/>
      <c r="H1" s="1"/>
      <c r="I1" s="1"/>
      <c r="J1" s="1"/>
      <c r="K1" s="1"/>
      <c r="L1" s="1"/>
    </row>
    <row r="2" spans="1:12" ht="17" thickBot="1" x14ac:dyDescent="0.25">
      <c r="A2" s="1"/>
      <c r="B2" s="143" t="s">
        <v>326</v>
      </c>
      <c r="C2" s="143"/>
      <c r="D2" s="170"/>
      <c r="E2" s="170"/>
      <c r="F2" s="170"/>
      <c r="G2" s="170"/>
      <c r="H2" s="170"/>
      <c r="I2" s="170"/>
      <c r="J2" s="170"/>
      <c r="K2" s="170"/>
      <c r="L2" s="1"/>
    </row>
    <row r="3" spans="1:12" ht="17" thickTop="1" x14ac:dyDescent="0.2">
      <c r="A3" s="1"/>
      <c r="B3" s="23"/>
      <c r="C3" s="23"/>
      <c r="D3" s="171" t="s">
        <v>257</v>
      </c>
      <c r="E3" s="171"/>
      <c r="F3" s="171"/>
      <c r="G3" s="24"/>
      <c r="H3" s="171" t="s">
        <v>258</v>
      </c>
      <c r="I3" s="171"/>
      <c r="J3" s="171"/>
      <c r="K3" s="24"/>
      <c r="L3" s="1"/>
    </row>
    <row r="4" spans="1:12" x14ac:dyDescent="0.2">
      <c r="A4" s="1"/>
      <c r="B4" s="4" t="s">
        <v>39</v>
      </c>
      <c r="C4" s="6"/>
      <c r="D4" s="13" t="s">
        <v>42</v>
      </c>
      <c r="E4" s="7"/>
      <c r="F4" s="13" t="s">
        <v>41</v>
      </c>
      <c r="G4" s="6"/>
      <c r="H4" s="13" t="s">
        <v>42</v>
      </c>
      <c r="I4" s="7"/>
      <c r="J4" s="13" t="s">
        <v>41</v>
      </c>
      <c r="K4" s="6"/>
      <c r="L4" s="1"/>
    </row>
    <row r="5" spans="1:12" x14ac:dyDescent="0.2">
      <c r="A5" s="1"/>
      <c r="B5" s="25" t="s">
        <v>43</v>
      </c>
      <c r="C5" s="6"/>
      <c r="D5" s="6"/>
      <c r="E5" s="6"/>
      <c r="F5" s="6"/>
      <c r="G5" s="6"/>
      <c r="H5" s="7"/>
      <c r="I5" s="7"/>
      <c r="J5" s="7"/>
      <c r="K5" s="6"/>
      <c r="L5" s="1"/>
    </row>
    <row r="6" spans="1:12" x14ac:dyDescent="0.2">
      <c r="A6" s="1"/>
      <c r="B6" s="26" t="s">
        <v>15</v>
      </c>
      <c r="C6" s="27"/>
      <c r="D6" s="122">
        <v>-1</v>
      </c>
      <c r="E6" s="122"/>
      <c r="F6" s="122"/>
      <c r="G6" s="26"/>
      <c r="H6" s="122">
        <v>-1</v>
      </c>
      <c r="I6" s="26"/>
      <c r="J6" s="122"/>
      <c r="K6" s="26"/>
      <c r="L6" s="1"/>
    </row>
    <row r="7" spans="1:12" x14ac:dyDescent="0.2">
      <c r="A7" s="1"/>
      <c r="B7" s="26" t="s">
        <v>260</v>
      </c>
      <c r="C7" s="27"/>
      <c r="D7" s="122">
        <v>-1.9868652620484623E-2</v>
      </c>
      <c r="E7" s="122"/>
      <c r="F7" s="122">
        <v>5.3473000000000001E-3</v>
      </c>
      <c r="G7" s="26"/>
      <c r="H7" s="122"/>
      <c r="I7" s="26"/>
      <c r="J7" s="122"/>
      <c r="K7" s="26"/>
      <c r="L7" s="1"/>
    </row>
    <row r="8" spans="1:12" x14ac:dyDescent="0.2">
      <c r="A8" s="1"/>
      <c r="B8" s="26" t="s">
        <v>261</v>
      </c>
      <c r="C8" s="27"/>
      <c r="D8" s="122"/>
      <c r="E8" s="122"/>
      <c r="F8" s="122"/>
      <c r="G8" s="26"/>
      <c r="H8" s="122"/>
      <c r="I8" s="26"/>
      <c r="J8" s="122"/>
      <c r="K8" s="26"/>
      <c r="L8" s="1"/>
    </row>
    <row r="9" spans="1:12" x14ac:dyDescent="0.2">
      <c r="A9" s="1"/>
      <c r="B9" s="26" t="s">
        <v>262</v>
      </c>
      <c r="C9" s="27"/>
      <c r="D9" s="122"/>
      <c r="E9" s="122"/>
      <c r="F9" s="122"/>
      <c r="G9" s="26"/>
      <c r="H9" s="122">
        <v>1.7248984216774037</v>
      </c>
      <c r="I9" s="26"/>
      <c r="J9" s="122">
        <v>0.62937370000000004</v>
      </c>
      <c r="K9" s="26"/>
      <c r="L9" s="1"/>
    </row>
    <row r="10" spans="1:12" x14ac:dyDescent="0.2">
      <c r="A10" s="1"/>
      <c r="B10" s="26" t="s">
        <v>263</v>
      </c>
      <c r="C10" s="27"/>
      <c r="D10" s="122"/>
      <c r="E10" s="122"/>
      <c r="F10" s="122"/>
      <c r="G10" s="26"/>
      <c r="H10" s="122">
        <v>1.0309741731311219</v>
      </c>
      <c r="I10" s="26"/>
      <c r="J10" s="122">
        <v>0.73729250000000002</v>
      </c>
      <c r="K10" s="26"/>
      <c r="L10" s="1"/>
    </row>
    <row r="11" spans="1:12" x14ac:dyDescent="0.2">
      <c r="A11" s="1"/>
      <c r="B11" s="26" t="s">
        <v>264</v>
      </c>
      <c r="C11" s="27"/>
      <c r="D11" s="122"/>
      <c r="E11" s="122"/>
      <c r="F11" s="122"/>
      <c r="G11" s="26"/>
      <c r="H11" s="122">
        <v>0.84320234602633626</v>
      </c>
      <c r="I11" s="26"/>
      <c r="J11" s="122">
        <v>1.2761990000000001</v>
      </c>
      <c r="K11" s="26"/>
      <c r="L11" s="1"/>
    </row>
    <row r="12" spans="1:12" x14ac:dyDescent="0.2">
      <c r="A12" s="1"/>
      <c r="B12" s="26" t="s">
        <v>265</v>
      </c>
      <c r="C12" s="27"/>
      <c r="D12" s="122"/>
      <c r="E12" s="122"/>
      <c r="F12" s="122"/>
      <c r="G12" s="26"/>
      <c r="H12" s="122">
        <v>-5.2327254110188948</v>
      </c>
      <c r="I12" s="26"/>
      <c r="J12" s="122">
        <v>1.5906849999999999</v>
      </c>
      <c r="K12" s="26"/>
      <c r="L12" s="1"/>
    </row>
    <row r="13" spans="1:12" x14ac:dyDescent="0.2">
      <c r="A13" s="1"/>
      <c r="B13" s="26" t="s">
        <v>266</v>
      </c>
      <c r="C13" s="27"/>
      <c r="D13" s="122"/>
      <c r="E13" s="122"/>
      <c r="F13" s="122"/>
      <c r="G13" s="26"/>
      <c r="H13" s="122">
        <v>-4.9856830404983166</v>
      </c>
      <c r="I13" s="26"/>
      <c r="J13" s="122">
        <v>1.2956669999999999</v>
      </c>
      <c r="K13" s="26"/>
      <c r="L13" s="1"/>
    </row>
    <row r="14" spans="1:12" x14ac:dyDescent="0.2">
      <c r="A14" s="1"/>
      <c r="B14" s="27" t="s">
        <v>267</v>
      </c>
      <c r="C14" s="27"/>
      <c r="D14" s="122"/>
      <c r="E14" s="122"/>
      <c r="F14" s="122"/>
      <c r="G14" s="26"/>
      <c r="H14" s="122">
        <v>1.8211688220428097</v>
      </c>
      <c r="I14" s="26"/>
      <c r="J14" s="122">
        <v>2.1395080000000002</v>
      </c>
      <c r="K14" s="26"/>
      <c r="L14" s="1"/>
    </row>
    <row r="15" spans="1:12" x14ac:dyDescent="0.2">
      <c r="A15" s="1"/>
      <c r="B15" s="14" t="s">
        <v>268</v>
      </c>
      <c r="C15" s="27"/>
      <c r="D15" s="122"/>
      <c r="E15" s="122"/>
      <c r="F15" s="122"/>
      <c r="G15" s="26"/>
      <c r="H15" s="122">
        <v>4.3886402935293543</v>
      </c>
      <c r="I15" s="26"/>
      <c r="J15" s="122">
        <v>1.655356</v>
      </c>
      <c r="K15" s="26"/>
      <c r="L15" s="1"/>
    </row>
    <row r="16" spans="1:12" x14ac:dyDescent="0.2">
      <c r="A16" s="1"/>
      <c r="B16" s="14" t="s">
        <v>20</v>
      </c>
      <c r="C16" s="27"/>
      <c r="D16" s="122">
        <v>5.4382140335875434E-2</v>
      </c>
      <c r="E16" s="122"/>
      <c r="F16" s="122">
        <v>1.3160399999999999E-2</v>
      </c>
      <c r="G16" s="26"/>
      <c r="H16" s="122">
        <v>5.4849784546040892E-2</v>
      </c>
      <c r="I16" s="26"/>
      <c r="J16" s="122">
        <v>1.44618E-2</v>
      </c>
      <c r="K16" s="26"/>
      <c r="L16" s="1"/>
    </row>
    <row r="17" spans="1:12" x14ac:dyDescent="0.2">
      <c r="A17" s="1"/>
      <c r="B17" s="14" t="s">
        <v>21</v>
      </c>
      <c r="C17" s="27"/>
      <c r="D17" s="122">
        <v>2.0397373052409695</v>
      </c>
      <c r="E17" s="122"/>
      <c r="F17" s="122">
        <v>0.73541449999999997</v>
      </c>
      <c r="G17" s="26"/>
      <c r="H17" s="122">
        <v>2.2770785597586714</v>
      </c>
      <c r="I17" s="26"/>
      <c r="J17" s="122">
        <v>0.75465400000000005</v>
      </c>
      <c r="K17" s="26"/>
      <c r="L17" s="1"/>
    </row>
    <row r="18" spans="1:12" x14ac:dyDescent="0.2">
      <c r="A18" s="1"/>
      <c r="B18" s="14" t="s">
        <v>22</v>
      </c>
      <c r="C18" s="27"/>
      <c r="D18" s="122">
        <v>6.8463951557575092E-3</v>
      </c>
      <c r="E18" s="122"/>
      <c r="F18" s="122">
        <v>4.0851199999999997E-2</v>
      </c>
      <c r="G18" s="26"/>
      <c r="H18" s="122">
        <v>1.0130853458682278E-2</v>
      </c>
      <c r="I18" s="26"/>
      <c r="J18" s="122">
        <v>4.0719400000000003E-2</v>
      </c>
      <c r="K18" s="26"/>
      <c r="L18" s="1"/>
    </row>
    <row r="19" spans="1:12" x14ac:dyDescent="0.2">
      <c r="A19" s="1"/>
      <c r="B19" s="14" t="s">
        <v>24</v>
      </c>
      <c r="C19" s="27"/>
      <c r="D19" s="122">
        <v>4.3849368120668572E-2</v>
      </c>
      <c r="E19" s="122"/>
      <c r="F19" s="122">
        <v>2.4433099999999999E-2</v>
      </c>
      <c r="G19" s="26"/>
      <c r="H19" s="122">
        <v>7.7276697092061697E-2</v>
      </c>
      <c r="I19" s="26"/>
      <c r="J19" s="122">
        <v>2.96866E-2</v>
      </c>
      <c r="K19" s="26"/>
      <c r="L19" s="1"/>
    </row>
    <row r="20" spans="1:12" x14ac:dyDescent="0.2">
      <c r="A20" s="1"/>
      <c r="B20" s="14" t="s">
        <v>25</v>
      </c>
      <c r="C20" s="27"/>
      <c r="D20" s="122">
        <v>-2.5160828452964513E-2</v>
      </c>
      <c r="E20" s="122"/>
      <c r="F20" s="122">
        <v>2.8935300000000001E-2</v>
      </c>
      <c r="G20" s="26"/>
      <c r="H20" s="122">
        <v>-1.0368643355309553E-2</v>
      </c>
      <c r="I20" s="26"/>
      <c r="J20" s="122">
        <v>2.9450400000000002E-2</v>
      </c>
      <c r="K20" s="26"/>
      <c r="L20" s="1"/>
    </row>
    <row r="21" spans="1:12" x14ac:dyDescent="0.2">
      <c r="A21" s="1"/>
      <c r="B21" s="14" t="s">
        <v>26</v>
      </c>
      <c r="C21" s="27"/>
      <c r="D21" s="122">
        <v>0.2907378222783451</v>
      </c>
      <c r="E21" s="122"/>
      <c r="F21" s="122">
        <v>9.0273000000000006E-2</v>
      </c>
      <c r="G21" s="26"/>
      <c r="H21" s="122">
        <v>0.22262530084500112</v>
      </c>
      <c r="I21" s="26"/>
      <c r="J21" s="122">
        <v>8.8722800000000004E-2</v>
      </c>
      <c r="K21" s="26"/>
      <c r="L21" s="1"/>
    </row>
    <row r="22" spans="1:12" x14ac:dyDescent="0.2">
      <c r="A22" s="1"/>
      <c r="B22" s="14" t="s">
        <v>27</v>
      </c>
      <c r="C22" s="27"/>
      <c r="D22" s="122">
        <v>1.7156356576814851</v>
      </c>
      <c r="E22" s="122"/>
      <c r="F22" s="122">
        <v>0.38790079999999999</v>
      </c>
      <c r="G22" s="26"/>
      <c r="H22" s="122">
        <v>1.3518481106055549</v>
      </c>
      <c r="I22" s="26"/>
      <c r="J22" s="122">
        <v>0.44865959999999999</v>
      </c>
      <c r="K22" s="26"/>
      <c r="L22" s="1"/>
    </row>
    <row r="23" spans="1:12" x14ac:dyDescent="0.2">
      <c r="A23" s="1"/>
      <c r="B23" s="14" t="s">
        <v>28</v>
      </c>
      <c r="C23" s="27"/>
      <c r="D23" s="122">
        <v>0.35462922454336654</v>
      </c>
      <c r="E23" s="122"/>
      <c r="F23" s="122">
        <v>0.1248629</v>
      </c>
      <c r="G23" s="26"/>
      <c r="H23" s="122">
        <v>0.42671616544655561</v>
      </c>
      <c r="I23" s="26"/>
      <c r="J23" s="122">
        <v>0.14368149999999999</v>
      </c>
      <c r="K23" s="26"/>
      <c r="L23" s="1"/>
    </row>
    <row r="24" spans="1:12" x14ac:dyDescent="0.2">
      <c r="A24" s="1"/>
      <c r="B24" s="14" t="s">
        <v>23</v>
      </c>
      <c r="C24" s="27"/>
      <c r="D24" s="122">
        <v>1.114206844779414</v>
      </c>
      <c r="E24" s="122"/>
      <c r="F24" s="122">
        <v>0.44258829999999999</v>
      </c>
      <c r="G24" s="26"/>
      <c r="H24" s="122">
        <v>0.85432012166811799</v>
      </c>
      <c r="I24" s="26"/>
      <c r="J24" s="122">
        <v>0.45876240000000001</v>
      </c>
      <c r="K24" s="26"/>
      <c r="L24" s="1"/>
    </row>
    <row r="25" spans="1:12" x14ac:dyDescent="0.2">
      <c r="A25" s="1"/>
      <c r="B25" s="14" t="s">
        <v>29</v>
      </c>
      <c r="C25" s="27"/>
      <c r="D25" s="122">
        <v>2.3660394688435264</v>
      </c>
      <c r="E25" s="122"/>
      <c r="F25" s="122">
        <v>0.74876920000000002</v>
      </c>
      <c r="G25" s="26"/>
      <c r="H25" s="122">
        <v>2.19545513864594</v>
      </c>
      <c r="I25" s="26"/>
      <c r="J25" s="122">
        <v>0.76875369999999998</v>
      </c>
      <c r="K25" s="26"/>
      <c r="L25" s="1"/>
    </row>
    <row r="26" spans="1:12" x14ac:dyDescent="0.2">
      <c r="A26" s="1"/>
      <c r="B26" s="14" t="s">
        <v>30</v>
      </c>
      <c r="C26" s="27"/>
      <c r="D26" s="122">
        <v>5.5440973223429744</v>
      </c>
      <c r="E26" s="122"/>
      <c r="F26" s="122">
        <v>1.6213109999999999</v>
      </c>
      <c r="G26" s="26"/>
      <c r="H26" s="122">
        <v>5.4783918626917059</v>
      </c>
      <c r="I26" s="26"/>
      <c r="J26" s="122">
        <v>1.6324959999999999</v>
      </c>
      <c r="K26" s="26"/>
      <c r="L26" s="1"/>
    </row>
    <row r="27" spans="1:12" x14ac:dyDescent="0.2">
      <c r="A27" s="1"/>
      <c r="B27" s="27" t="s">
        <v>31</v>
      </c>
      <c r="C27" s="27"/>
      <c r="D27" s="122">
        <v>3.2488105654599151</v>
      </c>
      <c r="E27" s="122"/>
      <c r="F27" s="122">
        <v>0.70516970000000001</v>
      </c>
      <c r="G27" s="26"/>
      <c r="H27" s="122">
        <v>3.1587639693721594</v>
      </c>
      <c r="I27" s="26"/>
      <c r="J27" s="122">
        <v>0.7097523</v>
      </c>
      <c r="K27" s="26"/>
      <c r="L27" s="1"/>
    </row>
    <row r="28" spans="1:12" x14ac:dyDescent="0.2">
      <c r="A28" s="1"/>
      <c r="B28" s="27" t="s">
        <v>32</v>
      </c>
      <c r="C28" s="27"/>
      <c r="D28" s="122">
        <v>5.1498401658496809</v>
      </c>
      <c r="E28" s="122"/>
      <c r="F28" s="122">
        <v>1.313286</v>
      </c>
      <c r="G28" s="26"/>
      <c r="H28" s="122">
        <v>5.0247841068511097</v>
      </c>
      <c r="I28" s="26"/>
      <c r="J28" s="122">
        <v>1.2568680000000001</v>
      </c>
      <c r="K28" s="26"/>
      <c r="L28" s="1"/>
    </row>
    <row r="29" spans="1:12" x14ac:dyDescent="0.2">
      <c r="A29" s="1"/>
      <c r="B29" s="27" t="s">
        <v>33</v>
      </c>
      <c r="C29" s="27"/>
      <c r="D29" s="122">
        <v>-20.636204547940302</v>
      </c>
      <c r="E29" s="122"/>
      <c r="F29" s="122">
        <v>4.6211469999999997</v>
      </c>
      <c r="G29" s="117"/>
      <c r="H29" s="122">
        <v>-21.648950587384963</v>
      </c>
      <c r="I29" s="117"/>
      <c r="J29" s="122">
        <v>5.0215909999999999</v>
      </c>
      <c r="K29" s="117"/>
      <c r="L29" s="1"/>
    </row>
    <row r="30" spans="1:12" x14ac:dyDescent="0.2">
      <c r="A30" s="1"/>
      <c r="B30" s="35" t="s">
        <v>45</v>
      </c>
      <c r="C30" s="35"/>
      <c r="D30" s="149">
        <v>1830</v>
      </c>
      <c r="E30" s="149"/>
      <c r="F30" s="149"/>
      <c r="G30" s="35"/>
      <c r="H30" s="149">
        <v>1830</v>
      </c>
      <c r="I30" s="149"/>
      <c r="J30" s="149"/>
      <c r="K30" s="35"/>
      <c r="L30" s="1"/>
    </row>
    <row r="31" spans="1:12" x14ac:dyDescent="0.2">
      <c r="A31" s="1"/>
      <c r="B31" s="6" t="s">
        <v>46</v>
      </c>
      <c r="C31" s="6"/>
      <c r="D31" s="150">
        <v>422730</v>
      </c>
      <c r="E31" s="150"/>
      <c r="F31" s="150"/>
      <c r="G31" s="6"/>
      <c r="H31" s="150">
        <v>422730</v>
      </c>
      <c r="I31" s="150"/>
      <c r="J31" s="150"/>
      <c r="K31" s="6"/>
      <c r="L31" s="1"/>
    </row>
    <row r="32" spans="1:12" ht="17" thickBot="1" x14ac:dyDescent="0.25">
      <c r="A32" s="1"/>
      <c r="B32" s="9" t="s">
        <v>47</v>
      </c>
      <c r="C32" s="9"/>
      <c r="D32" s="172">
        <v>-6936.8975</v>
      </c>
      <c r="E32" s="172"/>
      <c r="F32" s="172"/>
      <c r="G32" s="9"/>
      <c r="H32" s="172">
        <v>-6919.1749</v>
      </c>
      <c r="I32" s="172"/>
      <c r="J32" s="172"/>
      <c r="K32" s="9"/>
      <c r="L32" s="1"/>
    </row>
    <row r="33" spans="1:12" ht="17" thickTop="1" x14ac:dyDescent="0.2">
      <c r="A33" s="1"/>
      <c r="B33" s="144" t="s">
        <v>332</v>
      </c>
      <c r="C33" s="144"/>
      <c r="D33" s="144"/>
      <c r="E33" s="144"/>
      <c r="F33" s="144"/>
      <c r="G33" s="144"/>
      <c r="H33" s="144"/>
      <c r="I33" s="144"/>
      <c r="J33" s="144"/>
      <c r="K33" s="144"/>
      <c r="L33" s="1"/>
    </row>
    <row r="34" spans="1:12" x14ac:dyDescent="0.2">
      <c r="A34" s="1"/>
      <c r="B34" s="145"/>
      <c r="C34" s="145"/>
      <c r="D34" s="145"/>
      <c r="E34" s="145"/>
      <c r="F34" s="145"/>
      <c r="G34" s="145"/>
      <c r="H34" s="145"/>
      <c r="I34" s="145"/>
      <c r="J34" s="145"/>
      <c r="K34" s="145"/>
      <c r="L34" s="1"/>
    </row>
    <row r="35" spans="1:12" x14ac:dyDescent="0.2">
      <c r="A35" s="1"/>
      <c r="B35" s="145"/>
      <c r="C35" s="145"/>
      <c r="D35" s="145"/>
      <c r="E35" s="145"/>
      <c r="F35" s="145"/>
      <c r="G35" s="145"/>
      <c r="H35" s="145"/>
      <c r="I35" s="145"/>
      <c r="J35" s="145"/>
      <c r="K35" s="145"/>
      <c r="L35" s="1"/>
    </row>
    <row r="36" spans="1:12" x14ac:dyDescent="0.2">
      <c r="A36" s="1"/>
      <c r="B36" s="145"/>
      <c r="C36" s="145"/>
      <c r="D36" s="145"/>
      <c r="E36" s="145"/>
      <c r="F36" s="145"/>
      <c r="G36" s="145"/>
      <c r="H36" s="145"/>
      <c r="I36" s="145"/>
      <c r="J36" s="145"/>
      <c r="K36" s="145"/>
      <c r="L36" s="1"/>
    </row>
    <row r="37" spans="1:12" x14ac:dyDescent="0.2">
      <c r="A37" s="1"/>
      <c r="B37" s="145"/>
      <c r="C37" s="145"/>
      <c r="D37" s="145"/>
      <c r="E37" s="145"/>
      <c r="F37" s="145"/>
      <c r="G37" s="145"/>
      <c r="H37" s="145"/>
      <c r="I37" s="145"/>
      <c r="J37" s="145"/>
      <c r="K37" s="145"/>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sheetData>
  <mergeCells count="10">
    <mergeCell ref="D32:F32"/>
    <mergeCell ref="H32:J32"/>
    <mergeCell ref="B33:K37"/>
    <mergeCell ref="B2:K2"/>
    <mergeCell ref="D3:F3"/>
    <mergeCell ref="H3:J3"/>
    <mergeCell ref="D30:F30"/>
    <mergeCell ref="H30:J30"/>
    <mergeCell ref="D31:F31"/>
    <mergeCell ref="H31:J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7F28-E055-C54E-B80B-5C1C014E1D5A}">
  <dimension ref="A1:L72"/>
  <sheetViews>
    <sheetView topLeftCell="A45" zoomScale="120" zoomScaleNormal="120" workbookViewId="0">
      <selection activeCell="B64" sqref="B64:K71"/>
    </sheetView>
  </sheetViews>
  <sheetFormatPr baseColWidth="10" defaultRowHeight="16" x14ac:dyDescent="0.2"/>
  <cols>
    <col min="2" max="2" width="32.1640625" bestFit="1" customWidth="1"/>
    <col min="3" max="3" width="1.1640625" customWidth="1"/>
    <col min="4" max="4" width="9.33203125" customWidth="1"/>
    <col min="5" max="5" width="1.1640625" customWidth="1"/>
    <col min="6" max="6" width="9.33203125" customWidth="1"/>
    <col min="7" max="7" width="1.1640625" customWidth="1"/>
    <col min="8" max="8" width="9.33203125" customWidth="1"/>
    <col min="9" max="9" width="1.1640625" customWidth="1"/>
    <col min="10" max="10" width="9.33203125" customWidth="1"/>
    <col min="11" max="11" width="1.83203125" customWidth="1"/>
  </cols>
  <sheetData>
    <row r="1" spans="1:12" x14ac:dyDescent="0.2">
      <c r="A1" s="1"/>
      <c r="B1" s="1"/>
      <c r="C1" s="1"/>
      <c r="D1" s="1"/>
      <c r="E1" s="1"/>
      <c r="F1" s="1"/>
      <c r="G1" s="1"/>
      <c r="H1" s="1"/>
      <c r="I1" s="1"/>
      <c r="J1" s="1"/>
      <c r="K1" s="1"/>
      <c r="L1" s="1"/>
    </row>
    <row r="2" spans="1:12" ht="17" thickBot="1" x14ac:dyDescent="0.25">
      <c r="A2" s="1"/>
      <c r="B2" s="143" t="s">
        <v>325</v>
      </c>
      <c r="C2" s="143"/>
      <c r="D2" s="143"/>
      <c r="E2" s="143"/>
      <c r="F2" s="143"/>
      <c r="G2" s="143"/>
      <c r="H2" s="143"/>
      <c r="I2" s="143"/>
      <c r="J2" s="143"/>
      <c r="K2" s="170"/>
      <c r="L2" s="1"/>
    </row>
    <row r="3" spans="1:12" ht="17" thickTop="1" x14ac:dyDescent="0.2">
      <c r="A3" s="1"/>
      <c r="B3" s="23"/>
      <c r="C3" s="23"/>
      <c r="D3" s="173" t="s">
        <v>269</v>
      </c>
      <c r="E3" s="173"/>
      <c r="F3" s="173"/>
      <c r="G3" s="23"/>
      <c r="H3" s="173" t="s">
        <v>270</v>
      </c>
      <c r="I3" s="173"/>
      <c r="J3" s="173"/>
      <c r="K3" s="127"/>
      <c r="L3" s="1"/>
    </row>
    <row r="4" spans="1:12" x14ac:dyDescent="0.2">
      <c r="A4" s="1"/>
      <c r="B4" s="4" t="s">
        <v>39</v>
      </c>
      <c r="C4" s="6"/>
      <c r="D4" s="13" t="s">
        <v>42</v>
      </c>
      <c r="E4" s="7"/>
      <c r="F4" s="13" t="s">
        <v>41</v>
      </c>
      <c r="G4" s="6"/>
      <c r="H4" s="13" t="s">
        <v>42</v>
      </c>
      <c r="I4" s="7"/>
      <c r="J4" s="13" t="s">
        <v>41</v>
      </c>
      <c r="K4" s="7"/>
      <c r="L4" s="1"/>
    </row>
    <row r="5" spans="1:12" x14ac:dyDescent="0.2">
      <c r="A5" s="1"/>
      <c r="B5" s="25" t="s">
        <v>271</v>
      </c>
      <c r="C5" s="6"/>
      <c r="D5" s="6"/>
      <c r="E5" s="6"/>
      <c r="F5" s="6"/>
      <c r="G5" s="6"/>
      <c r="H5" s="7"/>
      <c r="I5" s="7"/>
      <c r="J5" s="7"/>
      <c r="K5" s="7"/>
      <c r="L5" s="1"/>
    </row>
    <row r="6" spans="1:12" x14ac:dyDescent="0.2">
      <c r="A6" s="1"/>
      <c r="B6" s="26" t="s">
        <v>272</v>
      </c>
      <c r="C6" s="6"/>
      <c r="D6" s="26">
        <v>-0.25065128200696102</v>
      </c>
      <c r="E6" s="26"/>
      <c r="F6" s="123">
        <v>7.0826399999999998E-2</v>
      </c>
      <c r="G6" s="26"/>
      <c r="H6" s="123">
        <v>-6.7577498267774386E-3</v>
      </c>
      <c r="I6" s="124"/>
      <c r="J6" s="123">
        <v>6.6768800000000003E-2</v>
      </c>
      <c r="K6" s="7"/>
      <c r="L6" s="1"/>
    </row>
    <row r="7" spans="1:12" x14ac:dyDescent="0.2">
      <c r="A7" s="1"/>
      <c r="B7" s="27" t="s">
        <v>273</v>
      </c>
      <c r="C7" s="6"/>
      <c r="D7" s="26">
        <v>0.32851148005430847</v>
      </c>
      <c r="E7" s="26"/>
      <c r="F7" s="123">
        <v>0.28151910000000002</v>
      </c>
      <c r="G7" s="26"/>
      <c r="H7" s="123">
        <v>0.58274528363311606</v>
      </c>
      <c r="I7" s="124"/>
      <c r="J7" s="123">
        <v>0.2122822</v>
      </c>
      <c r="K7" s="7"/>
      <c r="L7" s="1"/>
    </row>
    <row r="8" spans="1:12" x14ac:dyDescent="0.2">
      <c r="A8" s="1"/>
      <c r="B8" s="14" t="s">
        <v>274</v>
      </c>
      <c r="C8" s="6"/>
      <c r="D8" s="26">
        <v>-1.2437798967249878</v>
      </c>
      <c r="E8" s="26"/>
      <c r="F8" s="123">
        <v>0.40715210000000002</v>
      </c>
      <c r="G8" s="26"/>
      <c r="H8" s="123">
        <v>-0.7183596479378983</v>
      </c>
      <c r="I8" s="124"/>
      <c r="J8" s="123">
        <v>0.31350919999999999</v>
      </c>
      <c r="K8" s="7"/>
      <c r="L8" s="1"/>
    </row>
    <row r="9" spans="1:12" x14ac:dyDescent="0.2">
      <c r="A9" s="1"/>
      <c r="B9" s="27" t="s">
        <v>275</v>
      </c>
      <c r="C9" s="6"/>
      <c r="D9" s="26">
        <v>7.9002976760035606E-2</v>
      </c>
      <c r="E9" s="26"/>
      <c r="F9" s="123">
        <v>0.39539049999999998</v>
      </c>
      <c r="G9" s="26"/>
      <c r="H9" s="123">
        <v>0.20367785754059919</v>
      </c>
      <c r="I9" s="124"/>
      <c r="J9" s="123">
        <v>0.32628279999999998</v>
      </c>
      <c r="K9" s="7"/>
      <c r="L9" s="1"/>
    </row>
    <row r="10" spans="1:12" x14ac:dyDescent="0.2">
      <c r="A10" s="1"/>
      <c r="B10" s="14" t="s">
        <v>276</v>
      </c>
      <c r="C10" s="6"/>
      <c r="D10" s="26">
        <v>1.929152864220974E-3</v>
      </c>
      <c r="E10" s="26"/>
      <c r="F10" s="123">
        <v>3.0333999999999999E-3</v>
      </c>
      <c r="G10" s="26"/>
      <c r="H10" s="123">
        <v>-1.845731339338382E-3</v>
      </c>
      <c r="I10" s="124"/>
      <c r="J10" s="123">
        <v>2.8598E-3</v>
      </c>
      <c r="K10" s="7"/>
      <c r="L10" s="1"/>
    </row>
    <row r="11" spans="1:12" x14ac:dyDescent="0.2">
      <c r="A11" s="1"/>
      <c r="B11" s="14" t="s">
        <v>277</v>
      </c>
      <c r="C11" s="6"/>
      <c r="D11" s="26">
        <v>-0.14846636977261307</v>
      </c>
      <c r="E11" s="26"/>
      <c r="F11" s="123">
        <v>0.21800320000000001</v>
      </c>
      <c r="G11" s="26"/>
      <c r="H11" s="123">
        <v>0.3376905083754202</v>
      </c>
      <c r="I11" s="124"/>
      <c r="J11" s="123">
        <v>0.19527240000000001</v>
      </c>
      <c r="K11" s="7"/>
      <c r="L11" s="1"/>
    </row>
    <row r="12" spans="1:12" x14ac:dyDescent="0.2">
      <c r="A12" s="1"/>
      <c r="B12" s="14" t="s">
        <v>278</v>
      </c>
      <c r="C12" s="6"/>
      <c r="D12" s="26">
        <v>-3.1754987914757574E-2</v>
      </c>
      <c r="E12" s="26"/>
      <c r="F12" s="123">
        <v>1.3168300000000001E-2</v>
      </c>
      <c r="G12" s="26"/>
      <c r="H12" s="123">
        <v>-2.8795177561628846E-2</v>
      </c>
      <c r="I12" s="124"/>
      <c r="J12" s="123">
        <v>1.21394E-2</v>
      </c>
      <c r="K12" s="7"/>
      <c r="L12" s="1"/>
    </row>
    <row r="13" spans="1:12" x14ac:dyDescent="0.2">
      <c r="A13" s="1"/>
      <c r="B13" s="14" t="s">
        <v>279</v>
      </c>
      <c r="C13" s="6"/>
      <c r="D13" s="26">
        <v>-1.622895988720166E-2</v>
      </c>
      <c r="E13" s="26"/>
      <c r="F13" s="123">
        <v>1.29423E-2</v>
      </c>
      <c r="G13" s="26"/>
      <c r="H13" s="123">
        <v>-7.652987348193383E-3</v>
      </c>
      <c r="I13" s="124"/>
      <c r="J13" s="123">
        <v>1.22203E-2</v>
      </c>
      <c r="K13" s="7"/>
      <c r="L13" s="1"/>
    </row>
    <row r="14" spans="1:12" x14ac:dyDescent="0.2">
      <c r="A14" s="1"/>
      <c r="B14" s="14" t="s">
        <v>280</v>
      </c>
      <c r="C14" s="6"/>
      <c r="D14" s="26">
        <v>-3.9716884727817618E-3</v>
      </c>
      <c r="E14" s="26"/>
      <c r="F14" s="123">
        <v>1.38488E-2</v>
      </c>
      <c r="G14" s="26"/>
      <c r="H14" s="123">
        <v>-9.8829666586655492E-3</v>
      </c>
      <c r="I14" s="124"/>
      <c r="J14" s="123">
        <v>1.07933E-2</v>
      </c>
      <c r="K14" s="7"/>
      <c r="L14" s="1"/>
    </row>
    <row r="15" spans="1:12" x14ac:dyDescent="0.2">
      <c r="A15" s="1"/>
      <c r="B15" s="14" t="s">
        <v>281</v>
      </c>
      <c r="C15" s="6"/>
      <c r="D15" s="26">
        <v>2.7250030146228756E-2</v>
      </c>
      <c r="E15" s="26"/>
      <c r="F15" s="123">
        <v>2.5382800000000001E-2</v>
      </c>
      <c r="G15" s="26"/>
      <c r="H15" s="123">
        <v>1.593939105345556E-2</v>
      </c>
      <c r="I15" s="124"/>
      <c r="J15" s="123">
        <v>2.1719700000000002E-2</v>
      </c>
      <c r="K15" s="7"/>
      <c r="L15" s="1"/>
    </row>
    <row r="16" spans="1:12" x14ac:dyDescent="0.2">
      <c r="A16" s="1"/>
      <c r="B16" s="14" t="s">
        <v>282</v>
      </c>
      <c r="C16" s="6"/>
      <c r="D16" s="26">
        <v>-0.29017278213269027</v>
      </c>
      <c r="E16" s="26"/>
      <c r="F16" s="123">
        <v>0.14973320000000001</v>
      </c>
      <c r="G16" s="26"/>
      <c r="H16" s="123">
        <v>9.1430317884051177E-2</v>
      </c>
      <c r="I16" s="124"/>
      <c r="J16" s="123">
        <v>0.1391423</v>
      </c>
      <c r="K16" s="7"/>
      <c r="L16" s="1"/>
    </row>
    <row r="17" spans="1:12" x14ac:dyDescent="0.2">
      <c r="A17" s="1"/>
      <c r="B17" s="14" t="s">
        <v>283</v>
      </c>
      <c r="C17" s="6"/>
      <c r="D17" s="26">
        <v>9.6034772903211468E-2</v>
      </c>
      <c r="E17" s="26"/>
      <c r="F17" s="123">
        <v>3.6628300000000003E-2</v>
      </c>
      <c r="G17" s="26"/>
      <c r="H17" s="123">
        <v>5.3897629110330865E-2</v>
      </c>
      <c r="I17" s="124"/>
      <c r="J17" s="123">
        <v>3.1690599999999999E-2</v>
      </c>
      <c r="K17" s="7"/>
      <c r="L17" s="1"/>
    </row>
    <row r="18" spans="1:12" x14ac:dyDescent="0.2">
      <c r="A18" s="1"/>
      <c r="B18" s="14" t="s">
        <v>284</v>
      </c>
      <c r="C18" s="6"/>
      <c r="D18" s="26">
        <v>0.1189257406815229</v>
      </c>
      <c r="E18" s="26"/>
      <c r="F18" s="123">
        <v>0.16882340000000001</v>
      </c>
      <c r="G18" s="26"/>
      <c r="H18" s="123">
        <v>8.6170863041933943E-2</v>
      </c>
      <c r="I18" s="124"/>
      <c r="J18" s="123">
        <v>0.1605038</v>
      </c>
      <c r="K18" s="7"/>
      <c r="L18" s="1"/>
    </row>
    <row r="19" spans="1:12" x14ac:dyDescent="0.2">
      <c r="A19" s="1"/>
      <c r="B19" s="14" t="s">
        <v>285</v>
      </c>
      <c r="C19" s="6"/>
      <c r="D19" s="26">
        <v>-0.30131423153044479</v>
      </c>
      <c r="E19" s="26"/>
      <c r="F19" s="123">
        <v>0.1569392</v>
      </c>
      <c r="G19" s="26"/>
      <c r="H19" s="123">
        <v>-8.7296105140507063E-2</v>
      </c>
      <c r="I19" s="124"/>
      <c r="J19" s="123">
        <v>0.1359081</v>
      </c>
      <c r="K19" s="7"/>
      <c r="L19" s="1"/>
    </row>
    <row r="20" spans="1:12" x14ac:dyDescent="0.2">
      <c r="A20" s="1"/>
      <c r="B20" s="14" t="s">
        <v>286</v>
      </c>
      <c r="C20" s="6"/>
      <c r="D20" s="26">
        <v>-0.76446576561337998</v>
      </c>
      <c r="E20" s="26"/>
      <c r="F20" s="123">
        <v>0.41813660000000002</v>
      </c>
      <c r="G20" s="26"/>
      <c r="H20" s="123">
        <v>0.10699926046356592</v>
      </c>
      <c r="I20" s="124"/>
      <c r="J20" s="123">
        <v>0.3182625</v>
      </c>
      <c r="K20" s="7"/>
      <c r="L20" s="1"/>
    </row>
    <row r="21" spans="1:12" x14ac:dyDescent="0.2">
      <c r="A21" s="1"/>
      <c r="B21" s="27" t="s">
        <v>287</v>
      </c>
      <c r="C21" s="6"/>
      <c r="D21" s="26">
        <v>-0.16073537043644742</v>
      </c>
      <c r="E21" s="26"/>
      <c r="F21" s="123">
        <v>0.16106190000000001</v>
      </c>
      <c r="G21" s="26"/>
      <c r="H21" s="123">
        <v>0.26142000713297953</v>
      </c>
      <c r="I21" s="124"/>
      <c r="J21" s="123">
        <v>0.1342314</v>
      </c>
      <c r="K21" s="7"/>
      <c r="L21" s="1"/>
    </row>
    <row r="22" spans="1:12" x14ac:dyDescent="0.2">
      <c r="A22" s="1"/>
      <c r="B22" s="27" t="s">
        <v>288</v>
      </c>
      <c r="C22" s="6"/>
      <c r="D22" s="26">
        <v>-0.94737785427168975</v>
      </c>
      <c r="E22" s="26"/>
      <c r="F22" s="123">
        <v>0.34683370000000002</v>
      </c>
      <c r="G22" s="26"/>
      <c r="H22" s="123">
        <v>0.62781755121119742</v>
      </c>
      <c r="I22" s="124"/>
      <c r="J22" s="123">
        <v>0.31515969999999999</v>
      </c>
      <c r="K22" s="7"/>
      <c r="L22" s="1"/>
    </row>
    <row r="23" spans="1:12" x14ac:dyDescent="0.2">
      <c r="A23" s="1"/>
      <c r="B23" s="27" t="s">
        <v>289</v>
      </c>
      <c r="C23" s="6"/>
      <c r="D23" s="26">
        <v>0.2086127261121489</v>
      </c>
      <c r="E23" s="26"/>
      <c r="F23" s="123">
        <v>0.88486339999999997</v>
      </c>
      <c r="G23" s="26"/>
      <c r="H23" s="123">
        <v>-1.592849722503773</v>
      </c>
      <c r="I23" s="124"/>
      <c r="J23" s="123">
        <v>0.75788359999999999</v>
      </c>
      <c r="K23" s="7"/>
      <c r="L23" s="1"/>
    </row>
    <row r="24" spans="1:12" x14ac:dyDescent="0.2">
      <c r="A24" s="1"/>
      <c r="B24" s="26" t="s">
        <v>15</v>
      </c>
      <c r="C24" s="27"/>
      <c r="D24" s="26">
        <v>-1</v>
      </c>
      <c r="E24" s="26"/>
      <c r="F24" s="123"/>
      <c r="G24" s="26"/>
      <c r="H24" s="123">
        <v>-1</v>
      </c>
      <c r="I24" s="124"/>
      <c r="J24" s="123"/>
      <c r="K24" s="128"/>
      <c r="L24" s="1"/>
    </row>
    <row r="25" spans="1:12" x14ac:dyDescent="0.2">
      <c r="A25" s="1"/>
      <c r="B25" s="27" t="s">
        <v>17</v>
      </c>
      <c r="C25" s="27"/>
      <c r="D25" s="26">
        <v>0.11295822782153267</v>
      </c>
      <c r="E25" s="26"/>
      <c r="F25" s="123">
        <v>0.19164210000000001</v>
      </c>
      <c r="G25" s="26"/>
      <c r="H25" s="123">
        <v>-3.9286779790150463E-3</v>
      </c>
      <c r="I25" s="124"/>
      <c r="J25" s="123">
        <v>0.15506449999999999</v>
      </c>
      <c r="K25" s="128"/>
      <c r="L25" s="1"/>
    </row>
    <row r="26" spans="1:12" x14ac:dyDescent="0.2">
      <c r="A26" s="1"/>
      <c r="B26" s="14" t="s">
        <v>18</v>
      </c>
      <c r="C26" s="27"/>
      <c r="D26" s="26">
        <v>-0.42697955777025737</v>
      </c>
      <c r="E26" s="26"/>
      <c r="F26" s="123">
        <v>0.2331954</v>
      </c>
      <c r="G26" s="26"/>
      <c r="H26" s="123">
        <v>-0.80368670088034966</v>
      </c>
      <c r="I26" s="124"/>
      <c r="J26" s="123">
        <v>0.20659130000000001</v>
      </c>
      <c r="K26" s="128"/>
      <c r="L26" s="1"/>
    </row>
    <row r="27" spans="1:12" x14ac:dyDescent="0.2">
      <c r="A27" s="1"/>
      <c r="B27" s="27" t="s">
        <v>19</v>
      </c>
      <c r="C27" s="27"/>
      <c r="D27" s="26">
        <v>0.50994774104945084</v>
      </c>
      <c r="E27" s="26"/>
      <c r="F27" s="123">
        <v>0.23552919999999999</v>
      </c>
      <c r="G27" s="26"/>
      <c r="H27" s="123">
        <v>0.45159942975035544</v>
      </c>
      <c r="I27" s="124"/>
      <c r="J27" s="123">
        <v>0.20982290000000001</v>
      </c>
      <c r="K27" s="128"/>
      <c r="L27" s="1"/>
    </row>
    <row r="28" spans="1:12" x14ac:dyDescent="0.2">
      <c r="A28" s="1"/>
      <c r="B28" s="14" t="s">
        <v>20</v>
      </c>
      <c r="C28" s="27"/>
      <c r="D28" s="26">
        <v>1.0109995666351006E-2</v>
      </c>
      <c r="E28" s="26"/>
      <c r="F28" s="123">
        <v>2.1919999999999999E-3</v>
      </c>
      <c r="G28" s="26"/>
      <c r="H28" s="123">
        <v>1.0367892651573386E-2</v>
      </c>
      <c r="I28" s="124"/>
      <c r="J28" s="123">
        <v>1.8932E-3</v>
      </c>
      <c r="K28" s="128"/>
      <c r="L28" s="1"/>
    </row>
    <row r="29" spans="1:12" x14ac:dyDescent="0.2">
      <c r="A29" s="1"/>
      <c r="B29" s="14" t="s">
        <v>21</v>
      </c>
      <c r="C29" s="27"/>
      <c r="D29" s="26">
        <v>0.50589857779764202</v>
      </c>
      <c r="E29" s="26"/>
      <c r="F29" s="123">
        <v>0.16706380000000001</v>
      </c>
      <c r="G29" s="26"/>
      <c r="H29" s="123">
        <v>0.28116805941169437</v>
      </c>
      <c r="I29" s="124"/>
      <c r="J29" s="123">
        <v>0.1394986</v>
      </c>
      <c r="K29" s="128"/>
      <c r="L29" s="1"/>
    </row>
    <row r="30" spans="1:12" x14ac:dyDescent="0.2">
      <c r="A30" s="1"/>
      <c r="B30" s="14" t="s">
        <v>22</v>
      </c>
      <c r="C30" s="27"/>
      <c r="D30" s="26">
        <v>1.472226577820689E-2</v>
      </c>
      <c r="E30" s="26"/>
      <c r="F30" s="123">
        <v>9.7645000000000006E-3</v>
      </c>
      <c r="G30" s="26"/>
      <c r="H30" s="123">
        <v>1.2672991760145302E-2</v>
      </c>
      <c r="I30" s="124"/>
      <c r="J30" s="123">
        <v>8.6262000000000005E-3</v>
      </c>
      <c r="K30" s="128"/>
      <c r="L30" s="1"/>
    </row>
    <row r="31" spans="1:12" x14ac:dyDescent="0.2">
      <c r="A31" s="1"/>
      <c r="B31" s="14" t="s">
        <v>24</v>
      </c>
      <c r="C31" s="27"/>
      <c r="D31" s="26">
        <v>3.8358349558795017E-2</v>
      </c>
      <c r="E31" s="26"/>
      <c r="F31" s="123">
        <v>1.08112E-2</v>
      </c>
      <c r="G31" s="26"/>
      <c r="H31" s="123">
        <v>3.3694679322036528E-2</v>
      </c>
      <c r="I31" s="124"/>
      <c r="J31" s="123">
        <v>1.02722E-2</v>
      </c>
      <c r="K31" s="128"/>
      <c r="L31" s="1"/>
    </row>
    <row r="32" spans="1:12" x14ac:dyDescent="0.2">
      <c r="A32" s="1"/>
      <c r="B32" s="14" t="s">
        <v>25</v>
      </c>
      <c r="C32" s="27"/>
      <c r="D32" s="26">
        <v>-7.7495356657666004E-4</v>
      </c>
      <c r="E32" s="26"/>
      <c r="F32" s="123">
        <v>8.7539999999999996E-3</v>
      </c>
      <c r="G32" s="26"/>
      <c r="H32" s="123">
        <v>2.9023646701774397E-3</v>
      </c>
      <c r="I32" s="124"/>
      <c r="J32" s="123">
        <v>8.2330000000000007E-3</v>
      </c>
      <c r="K32" s="128"/>
      <c r="L32" s="1"/>
    </row>
    <row r="33" spans="1:12" x14ac:dyDescent="0.2">
      <c r="A33" s="1"/>
      <c r="B33" s="14" t="s">
        <v>26</v>
      </c>
      <c r="C33" s="27"/>
      <c r="D33" s="26">
        <v>9.9711995482798538E-3</v>
      </c>
      <c r="E33" s="26"/>
      <c r="F33" s="123">
        <v>1.42576E-2</v>
      </c>
      <c r="G33" s="26"/>
      <c r="H33" s="123">
        <v>1.5292078019636102E-2</v>
      </c>
      <c r="I33" s="124"/>
      <c r="J33" s="123">
        <v>1.35683E-2</v>
      </c>
      <c r="K33" s="128"/>
      <c r="L33" s="1"/>
    </row>
    <row r="34" spans="1:12" x14ac:dyDescent="0.2">
      <c r="A34" s="1"/>
      <c r="B34" s="14" t="s">
        <v>27</v>
      </c>
      <c r="C34" s="27"/>
      <c r="D34" s="26">
        <v>0.79677007337571504</v>
      </c>
      <c r="E34" s="26"/>
      <c r="F34" s="123">
        <v>0.10382669999999999</v>
      </c>
      <c r="G34" s="26"/>
      <c r="H34" s="123">
        <v>0.6070657312810307</v>
      </c>
      <c r="I34" s="124"/>
      <c r="J34" s="123">
        <v>9.7778100000000007E-2</v>
      </c>
      <c r="K34" s="128"/>
      <c r="L34" s="1"/>
    </row>
    <row r="35" spans="1:12" x14ac:dyDescent="0.2">
      <c r="A35" s="1"/>
      <c r="B35" s="14" t="s">
        <v>28</v>
      </c>
      <c r="C35" s="27"/>
      <c r="D35" s="26">
        <v>3.9848581563348438E-2</v>
      </c>
      <c r="E35" s="26"/>
      <c r="F35" s="123">
        <v>2.3097599999999999E-2</v>
      </c>
      <c r="G35" s="26"/>
      <c r="H35" s="123">
        <v>5.0252618260233251E-2</v>
      </c>
      <c r="I35" s="124"/>
      <c r="J35" s="123">
        <v>2.0560100000000001E-2</v>
      </c>
      <c r="K35" s="128"/>
      <c r="L35" s="1"/>
    </row>
    <row r="36" spans="1:12" x14ac:dyDescent="0.2">
      <c r="A36" s="1"/>
      <c r="B36" s="14" t="s">
        <v>23</v>
      </c>
      <c r="C36" s="27"/>
      <c r="D36" s="26">
        <v>0.45557485051380286</v>
      </c>
      <c r="E36" s="26"/>
      <c r="F36" s="123">
        <v>0.1003979</v>
      </c>
      <c r="G36" s="26"/>
      <c r="H36" s="123">
        <v>0.43291442465328761</v>
      </c>
      <c r="I36" s="124"/>
      <c r="J36" s="123">
        <v>0.1005494</v>
      </c>
      <c r="K36" s="128"/>
      <c r="L36" s="1"/>
    </row>
    <row r="37" spans="1:12" x14ac:dyDescent="0.2">
      <c r="A37" s="1"/>
      <c r="B37" s="14" t="s">
        <v>29</v>
      </c>
      <c r="C37" s="27"/>
      <c r="D37" s="26">
        <v>0.41612207967411619</v>
      </c>
      <c r="E37" s="26"/>
      <c r="F37" s="123">
        <v>0.11104509999999999</v>
      </c>
      <c r="G37" s="26"/>
      <c r="H37" s="123">
        <v>0.28020967461368695</v>
      </c>
      <c r="I37" s="124"/>
      <c r="J37" s="123">
        <v>8.6607000000000003E-2</v>
      </c>
      <c r="K37" s="128"/>
      <c r="L37" s="1"/>
    </row>
    <row r="38" spans="1:12" x14ac:dyDescent="0.2">
      <c r="A38" s="1"/>
      <c r="B38" s="14" t="s">
        <v>30</v>
      </c>
      <c r="C38" s="27"/>
      <c r="D38" s="26">
        <v>1.5329058947915135</v>
      </c>
      <c r="E38" s="26"/>
      <c r="F38" s="123">
        <v>0.3226096</v>
      </c>
      <c r="G38" s="26"/>
      <c r="H38" s="123">
        <v>1.0074439541195872</v>
      </c>
      <c r="I38" s="124"/>
      <c r="J38" s="123">
        <v>0.2211099</v>
      </c>
      <c r="K38" s="128"/>
      <c r="L38" s="1"/>
    </row>
    <row r="39" spans="1:12" x14ac:dyDescent="0.2">
      <c r="A39" s="1"/>
      <c r="B39" s="27" t="s">
        <v>31</v>
      </c>
      <c r="C39" s="27"/>
      <c r="D39" s="26">
        <v>0.75319405981423326</v>
      </c>
      <c r="E39" s="26"/>
      <c r="F39" s="123">
        <v>0.1231564</v>
      </c>
      <c r="G39" s="26"/>
      <c r="H39" s="123">
        <v>0.54118421065418365</v>
      </c>
      <c r="I39" s="124"/>
      <c r="J39" s="123">
        <v>0.1107421</v>
      </c>
      <c r="K39" s="128"/>
      <c r="L39" s="1"/>
    </row>
    <row r="40" spans="1:12" x14ac:dyDescent="0.2">
      <c r="A40" s="1"/>
      <c r="B40" s="27" t="s">
        <v>32</v>
      </c>
      <c r="C40" s="27"/>
      <c r="D40" s="26">
        <v>1.5117675238072896</v>
      </c>
      <c r="E40" s="26"/>
      <c r="F40" s="123">
        <v>0.28161229999999998</v>
      </c>
      <c r="G40" s="26"/>
      <c r="H40" s="123">
        <v>0.76985946864161448</v>
      </c>
      <c r="I40" s="124"/>
      <c r="J40" s="123">
        <v>0.18415719999999999</v>
      </c>
      <c r="K40" s="128"/>
      <c r="L40" s="1"/>
    </row>
    <row r="41" spans="1:12" x14ac:dyDescent="0.2">
      <c r="A41" s="1"/>
      <c r="B41" s="27" t="s">
        <v>33</v>
      </c>
      <c r="C41" s="27"/>
      <c r="D41" s="117">
        <v>-5.0784717652273432</v>
      </c>
      <c r="E41" s="117"/>
      <c r="F41" s="125">
        <v>0.67457120000000004</v>
      </c>
      <c r="G41" s="117"/>
      <c r="H41" s="125">
        <v>-3.8699096132933857</v>
      </c>
      <c r="I41" s="126"/>
      <c r="J41" s="125">
        <v>0.49623709999999999</v>
      </c>
      <c r="K41" s="124"/>
      <c r="L41" s="1"/>
    </row>
    <row r="42" spans="1:12" x14ac:dyDescent="0.2">
      <c r="A42" s="1"/>
      <c r="B42" s="33" t="s">
        <v>44</v>
      </c>
      <c r="C42" s="34"/>
      <c r="D42" s="26"/>
      <c r="E42" s="26"/>
      <c r="F42" s="26"/>
      <c r="G42" s="26"/>
      <c r="H42" s="124"/>
      <c r="I42" s="124"/>
      <c r="J42" s="124"/>
      <c r="K42" s="7"/>
      <c r="L42" s="1"/>
    </row>
    <row r="43" spans="1:12" x14ac:dyDescent="0.2">
      <c r="A43" s="1"/>
      <c r="B43" s="26" t="s">
        <v>15</v>
      </c>
      <c r="C43" s="26"/>
      <c r="D43" s="123">
        <v>0.68034811589156907</v>
      </c>
      <c r="E43" s="26"/>
      <c r="F43" s="123">
        <v>3.1741600000000002E-2</v>
      </c>
      <c r="G43" s="26"/>
      <c r="H43" s="123">
        <v>0.54152327013098833</v>
      </c>
      <c r="I43" s="124"/>
      <c r="J43" s="123">
        <v>3.4577999999999998E-2</v>
      </c>
      <c r="K43" s="129"/>
      <c r="L43" s="1"/>
    </row>
    <row r="44" spans="1:12" x14ac:dyDescent="0.2">
      <c r="A44" s="1"/>
      <c r="B44" s="27" t="s">
        <v>17</v>
      </c>
      <c r="C44" s="27"/>
      <c r="D44" s="123">
        <v>0.48264822170174532</v>
      </c>
      <c r="E44" s="26"/>
      <c r="F44" s="123">
        <v>0.40377839999999998</v>
      </c>
      <c r="G44" s="26"/>
      <c r="H44" s="123">
        <v>4.7508073191755672E-2</v>
      </c>
      <c r="I44" s="124"/>
      <c r="J44" s="123">
        <v>0.33051570000000002</v>
      </c>
      <c r="K44" s="7"/>
      <c r="L44" s="1"/>
    </row>
    <row r="45" spans="1:12" x14ac:dyDescent="0.2">
      <c r="A45" s="1"/>
      <c r="B45" s="14" t="s">
        <v>18</v>
      </c>
      <c r="C45" s="27"/>
      <c r="D45" s="123">
        <v>0.74715833210896421</v>
      </c>
      <c r="E45" s="26"/>
      <c r="F45" s="123">
        <v>0.3916944</v>
      </c>
      <c r="G45" s="26"/>
      <c r="H45" s="123">
        <v>1.2090167080813548</v>
      </c>
      <c r="I45" s="124"/>
      <c r="J45" s="123">
        <v>0.32663009999999998</v>
      </c>
      <c r="K45" s="6"/>
      <c r="L45" s="1"/>
    </row>
    <row r="46" spans="1:12" x14ac:dyDescent="0.2">
      <c r="A46" s="1"/>
      <c r="B46" s="27" t="s">
        <v>19</v>
      </c>
      <c r="C46" s="27"/>
      <c r="D46" s="123">
        <v>0.28477321187592675</v>
      </c>
      <c r="E46" s="26"/>
      <c r="F46" s="123">
        <v>0.16079399999999999</v>
      </c>
      <c r="G46" s="26"/>
      <c r="H46" s="123">
        <v>0.26633243377456089</v>
      </c>
      <c r="I46" s="124"/>
      <c r="J46" s="123">
        <v>0.1699195</v>
      </c>
      <c r="K46" s="6"/>
      <c r="L46" s="1"/>
    </row>
    <row r="47" spans="1:12" x14ac:dyDescent="0.2">
      <c r="A47" s="1"/>
      <c r="B47" s="14" t="s">
        <v>20</v>
      </c>
      <c r="C47" s="27"/>
      <c r="D47" s="123">
        <v>2.047577128045952E-3</v>
      </c>
      <c r="E47" s="26"/>
      <c r="F47" s="123">
        <v>1.0219000000000001E-3</v>
      </c>
      <c r="G47" s="26"/>
      <c r="H47" s="123">
        <v>1.6328109284243404E-3</v>
      </c>
      <c r="I47" s="124"/>
      <c r="J47" s="123">
        <v>9.2330000000000005E-4</v>
      </c>
      <c r="K47" s="2"/>
      <c r="L47" s="1"/>
    </row>
    <row r="48" spans="1:12" x14ac:dyDescent="0.2">
      <c r="A48" s="1"/>
      <c r="B48" s="14" t="s">
        <v>21</v>
      </c>
      <c r="C48" s="27"/>
      <c r="D48" s="123">
        <v>0.14693899514491385</v>
      </c>
      <c r="E48" s="26"/>
      <c r="F48" s="123">
        <v>9.1125899999999996E-2</v>
      </c>
      <c r="G48" s="26"/>
      <c r="H48" s="123">
        <v>1.7377648507370582E-3</v>
      </c>
      <c r="I48" s="124"/>
      <c r="J48" s="123">
        <v>9.2060000000000003E-2</v>
      </c>
      <c r="K48" s="2"/>
      <c r="L48" s="1"/>
    </row>
    <row r="49" spans="1:12" x14ac:dyDescent="0.2">
      <c r="A49" s="1"/>
      <c r="B49" s="14" t="s">
        <v>22</v>
      </c>
      <c r="C49" s="27"/>
      <c r="D49" s="123">
        <v>8.481481984490228E-3</v>
      </c>
      <c r="E49" s="26"/>
      <c r="F49" s="123">
        <v>4.8031999999999997E-3</v>
      </c>
      <c r="G49" s="26"/>
      <c r="H49" s="123">
        <v>9.9053179569358503E-3</v>
      </c>
      <c r="I49" s="124"/>
      <c r="J49" s="123">
        <v>4.8310000000000002E-3</v>
      </c>
      <c r="K49" s="2"/>
      <c r="L49" s="1"/>
    </row>
    <row r="50" spans="1:12" x14ac:dyDescent="0.2">
      <c r="A50" s="1"/>
      <c r="B50" s="14" t="s">
        <v>24</v>
      </c>
      <c r="C50" s="27"/>
      <c r="D50" s="123">
        <v>1.5960010255891067E-3</v>
      </c>
      <c r="E50" s="26"/>
      <c r="F50" s="123">
        <v>1.5625699999999999E-2</v>
      </c>
      <c r="G50" s="26"/>
      <c r="H50" s="123">
        <v>4.9392481995057446E-3</v>
      </c>
      <c r="I50" s="124"/>
      <c r="J50" s="123">
        <v>1.3290400000000001E-2</v>
      </c>
      <c r="K50" s="2"/>
      <c r="L50" s="1"/>
    </row>
    <row r="51" spans="1:12" x14ac:dyDescent="0.2">
      <c r="A51" s="1"/>
      <c r="B51" s="14" t="s">
        <v>25</v>
      </c>
      <c r="C51" s="27"/>
      <c r="D51" s="123">
        <v>1.8667409107576971E-2</v>
      </c>
      <c r="E51" s="26"/>
      <c r="F51" s="123">
        <v>9.8248999999999993E-3</v>
      </c>
      <c r="G51" s="26"/>
      <c r="H51" s="123">
        <v>1.4437772527922116E-2</v>
      </c>
      <c r="I51" s="124"/>
      <c r="J51" s="123">
        <v>1.00672E-2</v>
      </c>
      <c r="K51" s="2"/>
      <c r="L51" s="1"/>
    </row>
    <row r="52" spans="1:12" x14ac:dyDescent="0.2">
      <c r="A52" s="1"/>
      <c r="B52" s="14" t="s">
        <v>26</v>
      </c>
      <c r="C52" s="27"/>
      <c r="D52" s="123">
        <v>1.4164097549492287E-2</v>
      </c>
      <c r="E52" s="26"/>
      <c r="F52" s="123">
        <v>4.7600999999999997E-3</v>
      </c>
      <c r="G52" s="26"/>
      <c r="H52" s="123">
        <v>8.1289728217930988E-3</v>
      </c>
      <c r="I52" s="124"/>
      <c r="J52" s="123">
        <v>4.2223E-3</v>
      </c>
      <c r="K52" s="2"/>
      <c r="L52" s="1"/>
    </row>
    <row r="53" spans="1:12" x14ac:dyDescent="0.2">
      <c r="A53" s="1"/>
      <c r="B53" s="14" t="s">
        <v>27</v>
      </c>
      <c r="C53" s="27"/>
      <c r="D53" s="123">
        <v>5.6415014591597826E-2</v>
      </c>
      <c r="E53" s="26"/>
      <c r="F53" s="123">
        <v>8.51996E-2</v>
      </c>
      <c r="G53" s="26"/>
      <c r="H53" s="123">
        <v>7.7334617399222372E-2</v>
      </c>
      <c r="I53" s="124"/>
      <c r="J53" s="123">
        <v>6.6695500000000005E-2</v>
      </c>
      <c r="K53" s="2"/>
      <c r="L53" s="1"/>
    </row>
    <row r="54" spans="1:12" x14ac:dyDescent="0.2">
      <c r="A54" s="1"/>
      <c r="B54" s="14" t="s">
        <v>28</v>
      </c>
      <c r="C54" s="27"/>
      <c r="D54" s="123">
        <v>4.2298348480527184E-3</v>
      </c>
      <c r="E54" s="26"/>
      <c r="F54" s="123">
        <v>6.5434999999999998E-3</v>
      </c>
      <c r="G54" s="26"/>
      <c r="H54" s="123">
        <v>3.063196838165911E-3</v>
      </c>
      <c r="I54" s="124"/>
      <c r="J54" s="123">
        <v>6.1974999999999999E-3</v>
      </c>
      <c r="K54" s="2"/>
      <c r="L54" s="1"/>
    </row>
    <row r="55" spans="1:12" x14ac:dyDescent="0.2">
      <c r="A55" s="1"/>
      <c r="B55" s="14" t="s">
        <v>23</v>
      </c>
      <c r="C55" s="27"/>
      <c r="D55" s="123">
        <v>0.28727504019840128</v>
      </c>
      <c r="E55" s="26"/>
      <c r="F55" s="123">
        <v>9.7403299999999998E-2</v>
      </c>
      <c r="G55" s="26"/>
      <c r="H55" s="123">
        <v>2.7353130104963638E-3</v>
      </c>
      <c r="I55" s="124"/>
      <c r="J55" s="123">
        <v>9.6527399999999999E-2</v>
      </c>
      <c r="K55" s="2"/>
      <c r="L55" s="1"/>
    </row>
    <row r="56" spans="1:12" x14ac:dyDescent="0.2">
      <c r="A56" s="1"/>
      <c r="B56" s="14" t="s">
        <v>29</v>
      </c>
      <c r="C56" s="27"/>
      <c r="D56" s="123">
        <v>0.10930744749720453</v>
      </c>
      <c r="E56" s="26"/>
      <c r="F56" s="123">
        <v>0.10171810000000001</v>
      </c>
      <c r="G56" s="26"/>
      <c r="H56" s="123">
        <v>4.0052263166129427E-2</v>
      </c>
      <c r="I56" s="124"/>
      <c r="J56" s="123">
        <v>0.1083436</v>
      </c>
      <c r="K56" s="2"/>
      <c r="L56" s="1"/>
    </row>
    <row r="57" spans="1:12" x14ac:dyDescent="0.2">
      <c r="A57" s="1"/>
      <c r="B57" s="14" t="s">
        <v>30</v>
      </c>
      <c r="C57" s="27"/>
      <c r="D57" s="123">
        <v>0.10004864551862419</v>
      </c>
      <c r="E57" s="26"/>
      <c r="F57" s="123">
        <v>0.1331078</v>
      </c>
      <c r="G57" s="26"/>
      <c r="H57" s="123">
        <v>4.2596909884424355E-2</v>
      </c>
      <c r="I57" s="124"/>
      <c r="J57" s="123">
        <v>0.11716550000000001</v>
      </c>
      <c r="K57" s="2"/>
      <c r="L57" s="1"/>
    </row>
    <row r="58" spans="1:12" x14ac:dyDescent="0.2">
      <c r="A58" s="1"/>
      <c r="B58" s="27" t="s">
        <v>31</v>
      </c>
      <c r="C58" s="27"/>
      <c r="D58" s="123">
        <v>0.26676901980103079</v>
      </c>
      <c r="E58" s="26"/>
      <c r="F58" s="123">
        <v>0.2677641</v>
      </c>
      <c r="G58" s="26"/>
      <c r="H58" s="123">
        <v>0.16774746531418636</v>
      </c>
      <c r="I58" s="124"/>
      <c r="J58" s="123">
        <v>0.2365766</v>
      </c>
      <c r="K58" s="2"/>
      <c r="L58" s="1"/>
    </row>
    <row r="59" spans="1:12" x14ac:dyDescent="0.2">
      <c r="A59" s="1"/>
      <c r="B59" s="27" t="s">
        <v>32</v>
      </c>
      <c r="C59" s="27"/>
      <c r="D59" s="123">
        <v>0.18049596616708297</v>
      </c>
      <c r="E59" s="26"/>
      <c r="F59" s="123">
        <v>0.2321676</v>
      </c>
      <c r="G59" s="26"/>
      <c r="H59" s="123">
        <v>0.21775091518848461</v>
      </c>
      <c r="I59" s="124"/>
      <c r="J59" s="123">
        <v>0.1951532</v>
      </c>
      <c r="K59" s="2"/>
      <c r="L59" s="1"/>
    </row>
    <row r="60" spans="1:12" x14ac:dyDescent="0.2">
      <c r="A60" s="1"/>
      <c r="B60" s="27" t="s">
        <v>33</v>
      </c>
      <c r="C60" s="27"/>
      <c r="D60" s="123">
        <v>7.8627126338008974E-2</v>
      </c>
      <c r="E60" s="117"/>
      <c r="F60" s="125">
        <v>0.15439729999999999</v>
      </c>
      <c r="G60" s="117"/>
      <c r="H60" s="123">
        <v>0.11318746033859302</v>
      </c>
      <c r="I60" s="126"/>
      <c r="J60" s="125">
        <v>0.1357526</v>
      </c>
      <c r="K60" s="2"/>
      <c r="L60" s="1"/>
    </row>
    <row r="61" spans="1:12" x14ac:dyDescent="0.2">
      <c r="A61" s="1"/>
      <c r="B61" s="35" t="s">
        <v>45</v>
      </c>
      <c r="C61" s="35"/>
      <c r="D61" s="149">
        <v>1830</v>
      </c>
      <c r="E61" s="149"/>
      <c r="F61" s="149"/>
      <c r="G61" s="35"/>
      <c r="H61" s="149">
        <v>1830</v>
      </c>
      <c r="I61" s="149"/>
      <c r="J61" s="149"/>
      <c r="K61" s="2"/>
      <c r="L61" s="1"/>
    </row>
    <row r="62" spans="1:12" x14ac:dyDescent="0.2">
      <c r="A62" s="1"/>
      <c r="B62" s="6" t="s">
        <v>46</v>
      </c>
      <c r="C62" s="6"/>
      <c r="D62" s="150">
        <v>422730</v>
      </c>
      <c r="E62" s="150"/>
      <c r="F62" s="150"/>
      <c r="G62" s="6"/>
      <c r="H62" s="150">
        <v>422730</v>
      </c>
      <c r="I62" s="150"/>
      <c r="J62" s="150"/>
      <c r="K62" s="2"/>
      <c r="L62" s="1"/>
    </row>
    <row r="63" spans="1:12" ht="17" thickBot="1" x14ac:dyDescent="0.25">
      <c r="A63" s="1"/>
      <c r="B63" s="9" t="s">
        <v>47</v>
      </c>
      <c r="C63" s="9"/>
      <c r="D63" s="172">
        <v>-5749.3851999999997</v>
      </c>
      <c r="E63" s="172"/>
      <c r="F63" s="172"/>
      <c r="G63" s="9"/>
      <c r="H63" s="172">
        <v>-5785.4636</v>
      </c>
      <c r="I63" s="172"/>
      <c r="J63" s="172"/>
      <c r="K63" s="2"/>
      <c r="L63" s="1"/>
    </row>
    <row r="64" spans="1:12" ht="17" thickTop="1" x14ac:dyDescent="0.2">
      <c r="A64" s="1"/>
      <c r="B64" s="145" t="s">
        <v>333</v>
      </c>
      <c r="C64" s="145"/>
      <c r="D64" s="145"/>
      <c r="E64" s="145"/>
      <c r="F64" s="145"/>
      <c r="G64" s="145"/>
      <c r="H64" s="145"/>
      <c r="I64" s="145"/>
      <c r="J64" s="145"/>
      <c r="K64" s="145"/>
      <c r="L64" s="1"/>
    </row>
    <row r="65" spans="1:12" x14ac:dyDescent="0.2">
      <c r="A65" s="1"/>
      <c r="B65" s="145"/>
      <c r="C65" s="145"/>
      <c r="D65" s="145"/>
      <c r="E65" s="145"/>
      <c r="F65" s="145"/>
      <c r="G65" s="145"/>
      <c r="H65" s="145"/>
      <c r="I65" s="145"/>
      <c r="J65" s="145"/>
      <c r="K65" s="145"/>
      <c r="L65" s="1"/>
    </row>
    <row r="66" spans="1:12" x14ac:dyDescent="0.2">
      <c r="A66" s="1"/>
      <c r="B66" s="145"/>
      <c r="C66" s="145"/>
      <c r="D66" s="145"/>
      <c r="E66" s="145"/>
      <c r="F66" s="145"/>
      <c r="G66" s="145"/>
      <c r="H66" s="145"/>
      <c r="I66" s="145"/>
      <c r="J66" s="145"/>
      <c r="K66" s="145"/>
      <c r="L66" s="1"/>
    </row>
    <row r="67" spans="1:12" x14ac:dyDescent="0.2">
      <c r="A67" s="1"/>
      <c r="B67" s="145"/>
      <c r="C67" s="145"/>
      <c r="D67" s="145"/>
      <c r="E67" s="145"/>
      <c r="F67" s="145"/>
      <c r="G67" s="145"/>
      <c r="H67" s="145"/>
      <c r="I67" s="145"/>
      <c r="J67" s="145"/>
      <c r="K67" s="145"/>
      <c r="L67" s="1"/>
    </row>
    <row r="68" spans="1:12" x14ac:dyDescent="0.2">
      <c r="A68" s="1"/>
      <c r="B68" s="145"/>
      <c r="C68" s="145"/>
      <c r="D68" s="145"/>
      <c r="E68" s="145"/>
      <c r="F68" s="145"/>
      <c r="G68" s="145"/>
      <c r="H68" s="145"/>
      <c r="I68" s="145"/>
      <c r="J68" s="145"/>
      <c r="K68" s="145"/>
      <c r="L68" s="1"/>
    </row>
    <row r="69" spans="1:12" x14ac:dyDescent="0.2">
      <c r="A69" s="1"/>
      <c r="B69" s="145"/>
      <c r="C69" s="145"/>
      <c r="D69" s="145"/>
      <c r="E69" s="145"/>
      <c r="F69" s="145"/>
      <c r="G69" s="145"/>
      <c r="H69" s="145"/>
      <c r="I69" s="145"/>
      <c r="J69" s="145"/>
      <c r="K69" s="145"/>
      <c r="L69" s="1"/>
    </row>
    <row r="70" spans="1:12" x14ac:dyDescent="0.2">
      <c r="A70" s="1"/>
      <c r="B70" s="145"/>
      <c r="C70" s="145"/>
      <c r="D70" s="145"/>
      <c r="E70" s="145"/>
      <c r="F70" s="145"/>
      <c r="G70" s="145"/>
      <c r="H70" s="145"/>
      <c r="I70" s="145"/>
      <c r="J70" s="145"/>
      <c r="K70" s="145"/>
      <c r="L70" s="1"/>
    </row>
    <row r="71" spans="1:12" x14ac:dyDescent="0.2">
      <c r="A71" s="1"/>
      <c r="B71" s="145"/>
      <c r="C71" s="145"/>
      <c r="D71" s="145"/>
      <c r="E71" s="145"/>
      <c r="F71" s="145"/>
      <c r="G71" s="145"/>
      <c r="H71" s="145"/>
      <c r="I71" s="145"/>
      <c r="J71" s="145"/>
      <c r="K71" s="145"/>
      <c r="L71" s="1"/>
    </row>
    <row r="72" spans="1:12" x14ac:dyDescent="0.2">
      <c r="A72" s="1"/>
      <c r="B72" s="1"/>
      <c r="C72" s="1"/>
      <c r="D72" s="1"/>
      <c r="E72" s="1"/>
      <c r="F72" s="1"/>
      <c r="G72" s="1"/>
      <c r="H72" s="1"/>
      <c r="I72" s="1"/>
      <c r="J72" s="1"/>
      <c r="K72" s="1"/>
      <c r="L72" s="1"/>
    </row>
  </sheetData>
  <mergeCells count="10">
    <mergeCell ref="D63:F63"/>
    <mergeCell ref="H63:J63"/>
    <mergeCell ref="B64:K71"/>
    <mergeCell ref="B2:K2"/>
    <mergeCell ref="D3:F3"/>
    <mergeCell ref="H3:J3"/>
    <mergeCell ref="D61:F61"/>
    <mergeCell ref="H61:J61"/>
    <mergeCell ref="D62:F62"/>
    <mergeCell ref="H62:J6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6EB2-B0D5-6948-8552-C98E612D8749}">
  <dimension ref="A1:L52"/>
  <sheetViews>
    <sheetView topLeftCell="A31" zoomScale="130" zoomScaleNormal="130" workbookViewId="0">
      <selection activeCell="N51" sqref="N51"/>
    </sheetView>
  </sheetViews>
  <sheetFormatPr baseColWidth="10" defaultRowHeight="16" x14ac:dyDescent="0.2"/>
  <cols>
    <col min="2" max="2" width="24.6640625" bestFit="1" customWidth="1"/>
    <col min="3" max="3" width="1.1640625" customWidth="1"/>
    <col min="4" max="4" width="9.1640625" customWidth="1"/>
    <col min="5" max="5" width="1.1640625" customWidth="1"/>
    <col min="6" max="6" width="9.1640625" customWidth="1"/>
    <col min="7" max="7" width="1.1640625" customWidth="1"/>
    <col min="8" max="8" width="9.1640625" customWidth="1"/>
    <col min="9" max="9" width="1.1640625" customWidth="1"/>
    <col min="10" max="10" width="9.1640625" customWidth="1"/>
    <col min="11" max="11" width="1.83203125" customWidth="1"/>
  </cols>
  <sheetData>
    <row r="1" spans="1:12" x14ac:dyDescent="0.2">
      <c r="A1" s="1"/>
      <c r="B1" s="1"/>
      <c r="C1" s="1"/>
      <c r="D1" s="1"/>
      <c r="E1" s="1"/>
      <c r="F1" s="1"/>
      <c r="G1" s="1"/>
      <c r="H1" s="1"/>
      <c r="I1" s="1"/>
      <c r="J1" s="1"/>
      <c r="K1" s="1"/>
      <c r="L1" s="1"/>
    </row>
    <row r="2" spans="1:12" ht="17" thickBot="1" x14ac:dyDescent="0.25">
      <c r="A2" s="1"/>
      <c r="B2" s="143" t="s">
        <v>324</v>
      </c>
      <c r="C2" s="143"/>
      <c r="D2" s="143"/>
      <c r="E2" s="143"/>
      <c r="F2" s="143"/>
      <c r="G2" s="143"/>
      <c r="H2" s="143"/>
      <c r="I2" s="143"/>
      <c r="J2" s="143"/>
      <c r="K2" s="170"/>
      <c r="L2" s="1"/>
    </row>
    <row r="3" spans="1:12" ht="32" customHeight="1" thickTop="1" x14ac:dyDescent="0.2">
      <c r="A3" s="1"/>
      <c r="B3" s="23"/>
      <c r="C3" s="130"/>
      <c r="D3" s="148" t="s">
        <v>291</v>
      </c>
      <c r="E3" s="148"/>
      <c r="F3" s="148"/>
      <c r="G3" s="23"/>
      <c r="H3" s="148" t="s">
        <v>292</v>
      </c>
      <c r="I3" s="148"/>
      <c r="J3" s="148"/>
      <c r="K3" s="127"/>
      <c r="L3" s="1"/>
    </row>
    <row r="4" spans="1:12" x14ac:dyDescent="0.2">
      <c r="A4" s="1"/>
      <c r="B4" s="4" t="s">
        <v>39</v>
      </c>
      <c r="C4" s="6"/>
      <c r="D4" s="13" t="s">
        <v>42</v>
      </c>
      <c r="E4" s="7"/>
      <c r="F4" s="13" t="s">
        <v>41</v>
      </c>
      <c r="G4" s="6"/>
      <c r="H4" s="13" t="s">
        <v>42</v>
      </c>
      <c r="I4" s="7"/>
      <c r="J4" s="13" t="s">
        <v>41</v>
      </c>
      <c r="K4" s="7"/>
      <c r="L4" s="1"/>
    </row>
    <row r="5" spans="1:12" x14ac:dyDescent="0.2">
      <c r="A5" s="1"/>
      <c r="B5" s="25" t="s">
        <v>43</v>
      </c>
      <c r="C5" s="6"/>
      <c r="D5" s="6"/>
      <c r="E5" s="6"/>
      <c r="F5" s="6"/>
      <c r="G5" s="6"/>
      <c r="H5" s="6"/>
      <c r="I5" s="6"/>
      <c r="J5" s="6"/>
      <c r="K5" s="7"/>
      <c r="L5" s="1"/>
    </row>
    <row r="6" spans="1:12" x14ac:dyDescent="0.2">
      <c r="A6" s="1"/>
      <c r="B6" s="26" t="s">
        <v>15</v>
      </c>
      <c r="C6" s="26"/>
      <c r="D6" s="28">
        <v>-1</v>
      </c>
      <c r="E6" s="49"/>
      <c r="F6" s="28"/>
      <c r="G6" s="27"/>
      <c r="H6" s="28">
        <v>-1</v>
      </c>
      <c r="I6" s="49"/>
      <c r="J6" s="28"/>
      <c r="K6" s="128"/>
      <c r="L6" s="1"/>
    </row>
    <row r="7" spans="1:12" x14ac:dyDescent="0.2">
      <c r="A7" s="1"/>
      <c r="B7" s="26" t="s">
        <v>290</v>
      </c>
      <c r="C7" s="26"/>
      <c r="D7" s="28">
        <v>-0.21740653233358825</v>
      </c>
      <c r="E7" s="49"/>
      <c r="F7" s="28">
        <v>7.8698199999999996E-2</v>
      </c>
      <c r="G7" s="27"/>
      <c r="H7" s="28">
        <v>-1.8749934522375251E-3</v>
      </c>
      <c r="I7" s="49"/>
      <c r="J7" s="28">
        <v>1.8140000000000001E-3</v>
      </c>
      <c r="K7" s="128"/>
      <c r="L7" s="1"/>
    </row>
    <row r="8" spans="1:12" x14ac:dyDescent="0.2">
      <c r="A8" s="1"/>
      <c r="B8" s="14" t="s">
        <v>20</v>
      </c>
      <c r="C8" s="26"/>
      <c r="D8" s="28">
        <v>6.3873477758475536E-3</v>
      </c>
      <c r="E8" s="49"/>
      <c r="F8" s="28">
        <v>5.8646999999999996E-3</v>
      </c>
      <c r="G8" s="27"/>
      <c r="H8" s="28">
        <v>9.3536334605424688E-3</v>
      </c>
      <c r="I8" s="49"/>
      <c r="J8" s="28">
        <v>1.7558000000000001E-3</v>
      </c>
      <c r="K8" s="128"/>
      <c r="L8" s="1"/>
    </row>
    <row r="9" spans="1:12" x14ac:dyDescent="0.2">
      <c r="A9" s="1"/>
      <c r="B9" s="14" t="s">
        <v>21</v>
      </c>
      <c r="C9" s="26"/>
      <c r="D9" s="28">
        <v>-0.25179331243084702</v>
      </c>
      <c r="E9" s="49"/>
      <c r="F9" s="28">
        <v>0.44984239999999998</v>
      </c>
      <c r="G9" s="27"/>
      <c r="H9" s="28">
        <v>0.40925553607364734</v>
      </c>
      <c r="I9" s="49"/>
      <c r="J9" s="28">
        <v>0.1070922</v>
      </c>
      <c r="K9" s="128"/>
      <c r="L9" s="1"/>
    </row>
    <row r="10" spans="1:12" x14ac:dyDescent="0.2">
      <c r="A10" s="1"/>
      <c r="B10" s="14" t="s">
        <v>22</v>
      </c>
      <c r="C10" s="26"/>
      <c r="D10" s="28">
        <v>-9.469281842782817E-3</v>
      </c>
      <c r="E10" s="49"/>
      <c r="F10" s="28">
        <v>2.2699899999999999E-2</v>
      </c>
      <c r="G10" s="27"/>
      <c r="H10" s="28">
        <v>-7.0401542129018069E-4</v>
      </c>
      <c r="I10" s="49"/>
      <c r="J10" s="28">
        <v>6.5713999999999998E-3</v>
      </c>
      <c r="K10" s="128"/>
      <c r="L10" s="1"/>
    </row>
    <row r="11" spans="1:12" x14ac:dyDescent="0.2">
      <c r="A11" s="1"/>
      <c r="B11" s="14" t="s">
        <v>24</v>
      </c>
      <c r="C11" s="26"/>
      <c r="D11" s="28">
        <v>6.1424925820702915E-3</v>
      </c>
      <c r="E11" s="49"/>
      <c r="F11" s="28">
        <v>3.5871199999999999E-2</v>
      </c>
      <c r="G11" s="27"/>
      <c r="H11" s="28">
        <v>3.6956047608661907E-3</v>
      </c>
      <c r="I11" s="49"/>
      <c r="J11" s="28">
        <v>1.3243400000000001E-2</v>
      </c>
      <c r="K11" s="128"/>
      <c r="L11" s="1"/>
    </row>
    <row r="12" spans="1:12" x14ac:dyDescent="0.2">
      <c r="A12" s="1"/>
      <c r="B12" s="14" t="s">
        <v>25</v>
      </c>
      <c r="C12" s="26"/>
      <c r="D12" s="28">
        <v>1.5744670785840624E-2</v>
      </c>
      <c r="E12" s="49"/>
      <c r="F12" s="28">
        <v>2.1333499999999998E-2</v>
      </c>
      <c r="G12" s="27"/>
      <c r="H12" s="28">
        <v>-6.8283400493534627E-3</v>
      </c>
      <c r="I12" s="49"/>
      <c r="J12" s="28">
        <v>7.1307999999999996E-3</v>
      </c>
      <c r="K12" s="128"/>
      <c r="L12" s="1"/>
    </row>
    <row r="13" spans="1:12" x14ac:dyDescent="0.2">
      <c r="A13" s="1"/>
      <c r="B13" s="14" t="s">
        <v>26</v>
      </c>
      <c r="C13" s="26"/>
      <c r="D13" s="28">
        <v>-2.9456298823205787E-2</v>
      </c>
      <c r="E13" s="49"/>
      <c r="F13" s="28">
        <v>3.19136E-2</v>
      </c>
      <c r="G13" s="27"/>
      <c r="H13" s="28">
        <v>3.1623835569731529E-2</v>
      </c>
      <c r="I13" s="49"/>
      <c r="J13" s="28">
        <v>1.35973E-2</v>
      </c>
      <c r="K13" s="128"/>
      <c r="L13" s="1"/>
    </row>
    <row r="14" spans="1:12" x14ac:dyDescent="0.2">
      <c r="A14" s="1"/>
      <c r="B14" s="14" t="s">
        <v>27</v>
      </c>
      <c r="C14" s="26"/>
      <c r="D14" s="28">
        <v>0.27883864174137157</v>
      </c>
      <c r="E14" s="49"/>
      <c r="F14" s="28">
        <v>0.32936409999999999</v>
      </c>
      <c r="G14" s="27"/>
      <c r="H14" s="28">
        <v>0.66083466590220552</v>
      </c>
      <c r="I14" s="49"/>
      <c r="J14" s="28">
        <v>7.5480809999999995E-2</v>
      </c>
      <c r="K14" s="128"/>
      <c r="L14" s="1"/>
    </row>
    <row r="15" spans="1:12" x14ac:dyDescent="0.2">
      <c r="A15" s="1"/>
      <c r="B15" s="14" t="s">
        <v>28</v>
      </c>
      <c r="C15" s="26"/>
      <c r="D15" s="28">
        <v>-1.0649229823099788E-3</v>
      </c>
      <c r="E15" s="49"/>
      <c r="F15" s="28">
        <v>4.5321399999999998E-2</v>
      </c>
      <c r="G15" s="27"/>
      <c r="H15" s="28">
        <v>6.6687556013131713E-2</v>
      </c>
      <c r="I15" s="49"/>
      <c r="J15" s="28">
        <v>1.82399E-2</v>
      </c>
      <c r="K15" s="128"/>
      <c r="L15" s="1"/>
    </row>
    <row r="16" spans="1:12" x14ac:dyDescent="0.2">
      <c r="A16" s="1"/>
      <c r="B16" s="14" t="s">
        <v>23</v>
      </c>
      <c r="C16" s="26"/>
      <c r="D16" s="28">
        <v>0.34284922088741832</v>
      </c>
      <c r="E16" s="49"/>
      <c r="F16" s="28">
        <v>0.3475009</v>
      </c>
      <c r="G16" s="27"/>
      <c r="H16" s="28">
        <v>0.50429190353693465</v>
      </c>
      <c r="I16" s="49"/>
      <c r="J16" s="28">
        <v>8.3841899999999997E-2</v>
      </c>
      <c r="K16" s="128"/>
      <c r="L16" s="1"/>
    </row>
    <row r="17" spans="1:12" x14ac:dyDescent="0.2">
      <c r="A17" s="1"/>
      <c r="B17" s="14" t="s">
        <v>29</v>
      </c>
      <c r="C17" s="26"/>
      <c r="D17" s="28">
        <v>0.64615559824825597</v>
      </c>
      <c r="E17" s="49"/>
      <c r="F17" s="28">
        <v>0.24302609999999999</v>
      </c>
      <c r="G17" s="27"/>
      <c r="H17" s="28">
        <v>0.29080808436756234</v>
      </c>
      <c r="I17" s="49"/>
      <c r="J17" s="28">
        <v>8.5468600000000006E-2</v>
      </c>
      <c r="K17" s="128"/>
      <c r="L17" s="1"/>
    </row>
    <row r="18" spans="1:12" x14ac:dyDescent="0.2">
      <c r="A18" s="1"/>
      <c r="B18" s="14" t="s">
        <v>30</v>
      </c>
      <c r="C18" s="26"/>
      <c r="D18" s="28">
        <v>0.44669138871878966</v>
      </c>
      <c r="E18" s="49"/>
      <c r="F18" s="28">
        <v>0.38709529999999998</v>
      </c>
      <c r="G18" s="27"/>
      <c r="H18" s="28">
        <v>1.0654147662282125</v>
      </c>
      <c r="I18" s="49"/>
      <c r="J18" s="28">
        <v>0.200602</v>
      </c>
      <c r="K18" s="128"/>
      <c r="L18" s="1"/>
    </row>
    <row r="19" spans="1:12" x14ac:dyDescent="0.2">
      <c r="A19" s="1"/>
      <c r="B19" s="27" t="s">
        <v>31</v>
      </c>
      <c r="C19" s="26"/>
      <c r="D19" s="28">
        <v>7.6695217045075245E-2</v>
      </c>
      <c r="E19" s="49"/>
      <c r="F19" s="28">
        <v>0.27569579999999999</v>
      </c>
      <c r="G19" s="27"/>
      <c r="H19" s="28">
        <v>0.65488958329563407</v>
      </c>
      <c r="I19" s="49"/>
      <c r="J19" s="28">
        <v>8.9926300000000001E-2</v>
      </c>
      <c r="K19" s="128"/>
      <c r="L19" s="1"/>
    </row>
    <row r="20" spans="1:12" x14ac:dyDescent="0.2">
      <c r="A20" s="1"/>
      <c r="B20" s="27" t="s">
        <v>32</v>
      </c>
      <c r="C20" s="26"/>
      <c r="D20" s="28">
        <v>-0.29379925027880199</v>
      </c>
      <c r="E20" s="49"/>
      <c r="F20" s="28">
        <v>0.34641889999999997</v>
      </c>
      <c r="G20" s="27"/>
      <c r="H20" s="28">
        <v>0.97757284207177886</v>
      </c>
      <c r="I20" s="49"/>
      <c r="J20" s="28">
        <v>0.1981096</v>
      </c>
      <c r="K20" s="128"/>
      <c r="L20" s="1"/>
    </row>
    <row r="21" spans="1:12" x14ac:dyDescent="0.2">
      <c r="A21" s="1"/>
      <c r="B21" s="27" t="s">
        <v>33</v>
      </c>
      <c r="C21" s="117"/>
      <c r="D21" s="31">
        <v>-0.41519617763083544</v>
      </c>
      <c r="E21" s="54"/>
      <c r="F21" s="31">
        <v>1.1496280000000001</v>
      </c>
      <c r="G21" s="27"/>
      <c r="H21" s="31">
        <v>-4.2469787433439015</v>
      </c>
      <c r="I21" s="54"/>
      <c r="J21" s="31">
        <v>0.5132679</v>
      </c>
      <c r="K21" s="124"/>
      <c r="L21" s="1"/>
    </row>
    <row r="22" spans="1:12" x14ac:dyDescent="0.2">
      <c r="A22" s="1"/>
      <c r="B22" s="33" t="s">
        <v>44</v>
      </c>
      <c r="C22" s="26"/>
      <c r="D22" s="49"/>
      <c r="E22" s="49"/>
      <c r="F22" s="49"/>
      <c r="G22" s="34"/>
      <c r="H22" s="49"/>
      <c r="I22" s="49"/>
      <c r="J22" s="49"/>
      <c r="K22" s="7"/>
      <c r="L22" s="1"/>
    </row>
    <row r="23" spans="1:12" x14ac:dyDescent="0.2">
      <c r="A23" s="1"/>
      <c r="B23" s="26" t="s">
        <v>15</v>
      </c>
      <c r="C23" s="26"/>
      <c r="D23" s="28">
        <v>0.50607039389710473</v>
      </c>
      <c r="E23" s="49"/>
      <c r="F23" s="28">
        <v>7.4852299999999997E-2</v>
      </c>
      <c r="G23" s="26"/>
      <c r="H23" s="28">
        <v>0.60094116347310478</v>
      </c>
      <c r="I23" s="49"/>
      <c r="J23" s="28">
        <v>3.4561500000000002E-2</v>
      </c>
      <c r="K23" s="129"/>
      <c r="L23" s="1"/>
    </row>
    <row r="24" spans="1:12" x14ac:dyDescent="0.2">
      <c r="A24" s="1"/>
      <c r="B24" s="26" t="s">
        <v>290</v>
      </c>
      <c r="C24" s="26"/>
      <c r="D24" s="28">
        <v>0.69117483507113742</v>
      </c>
      <c r="E24" s="49"/>
      <c r="F24" s="28">
        <v>5.6000000000000001E-2</v>
      </c>
      <c r="G24" s="26"/>
      <c r="H24" s="28">
        <v>-3.5905548407250827E-5</v>
      </c>
      <c r="I24" s="49"/>
      <c r="J24" s="28">
        <v>1.9032999999999999E-3</v>
      </c>
      <c r="K24" s="129"/>
      <c r="L24" s="1"/>
    </row>
    <row r="25" spans="1:12" x14ac:dyDescent="0.2">
      <c r="A25" s="1"/>
      <c r="B25" s="14" t="s">
        <v>20</v>
      </c>
      <c r="C25" s="26"/>
      <c r="D25" s="28">
        <v>4.0808108515861807</v>
      </c>
      <c r="E25" s="49"/>
      <c r="F25" s="28">
        <v>1.31927E-2</v>
      </c>
      <c r="G25" s="27"/>
      <c r="H25" s="28">
        <v>2.4341485575398321E-3</v>
      </c>
      <c r="I25" s="49"/>
      <c r="J25" s="28">
        <v>1.9134E-3</v>
      </c>
      <c r="K25" s="2"/>
      <c r="L25" s="1"/>
    </row>
    <row r="26" spans="1:12" x14ac:dyDescent="0.2">
      <c r="A26" s="1"/>
      <c r="B26" s="14" t="s">
        <v>21</v>
      </c>
      <c r="C26" s="26"/>
      <c r="D26" s="28">
        <v>3.7557816128186019</v>
      </c>
      <c r="E26" s="49"/>
      <c r="F26" s="28">
        <v>0.49405290000000002</v>
      </c>
      <c r="G26" s="27"/>
      <c r="H26" s="28">
        <v>0.17985632066226215</v>
      </c>
      <c r="I26" s="49"/>
      <c r="J26" s="28">
        <v>8.6463499999999999E-2</v>
      </c>
      <c r="K26" s="2"/>
      <c r="L26" s="1"/>
    </row>
    <row r="27" spans="1:12" x14ac:dyDescent="0.2">
      <c r="A27" s="1"/>
      <c r="B27" s="14" t="s">
        <v>22</v>
      </c>
      <c r="C27" s="26"/>
      <c r="D27" s="28">
        <v>6.790731883320535</v>
      </c>
      <c r="E27" s="49"/>
      <c r="F27" s="28">
        <v>3.7199400000000001E-2</v>
      </c>
      <c r="G27" s="27"/>
      <c r="H27" s="28">
        <v>1.136996334205416E-2</v>
      </c>
      <c r="I27" s="49"/>
      <c r="J27" s="28">
        <v>1.09672E-2</v>
      </c>
      <c r="K27" s="2"/>
      <c r="L27" s="1"/>
    </row>
    <row r="28" spans="1:12" x14ac:dyDescent="0.2">
      <c r="A28" s="1"/>
      <c r="B28" s="14" t="s">
        <v>24</v>
      </c>
      <c r="C28" s="26"/>
      <c r="D28" s="28">
        <v>6.6147812196930804</v>
      </c>
      <c r="E28" s="49"/>
      <c r="F28" s="28">
        <v>3.8807700000000001E-2</v>
      </c>
      <c r="G28" s="27"/>
      <c r="H28" s="28">
        <v>3.6335748306867671E-2</v>
      </c>
      <c r="I28" s="49"/>
      <c r="J28" s="28">
        <v>1.6231700000000002E-2</v>
      </c>
      <c r="K28" s="2"/>
      <c r="L28" s="1"/>
    </row>
    <row r="29" spans="1:12" x14ac:dyDescent="0.2">
      <c r="A29" s="1"/>
      <c r="B29" s="14" t="s">
        <v>25</v>
      </c>
      <c r="C29" s="26"/>
      <c r="D29" s="28">
        <v>0.21898577819322965</v>
      </c>
      <c r="E29" s="49"/>
      <c r="F29" s="28">
        <v>1.6126100000000001E-2</v>
      </c>
      <c r="G29" s="27"/>
      <c r="H29" s="28">
        <v>2.5555226447817429E-2</v>
      </c>
      <c r="I29" s="49"/>
      <c r="J29" s="28">
        <v>9.1616000000000006E-3</v>
      </c>
      <c r="K29" s="2"/>
      <c r="L29" s="1"/>
    </row>
    <row r="30" spans="1:12" x14ac:dyDescent="0.2">
      <c r="A30" s="1"/>
      <c r="B30" s="14" t="s">
        <v>26</v>
      </c>
      <c r="C30" s="26"/>
      <c r="D30" s="28">
        <v>0.64855862313043322</v>
      </c>
      <c r="E30" s="49"/>
      <c r="F30" s="28">
        <v>2.5214E-2</v>
      </c>
      <c r="G30" s="27"/>
      <c r="H30" s="28">
        <v>1.2883425065501436E-2</v>
      </c>
      <c r="I30" s="49"/>
      <c r="J30" s="28">
        <v>6.3604000000000004E-3</v>
      </c>
      <c r="K30" s="2"/>
      <c r="L30" s="1"/>
    </row>
    <row r="31" spans="1:12" x14ac:dyDescent="0.2">
      <c r="A31" s="1"/>
      <c r="B31" s="14" t="s">
        <v>27</v>
      </c>
      <c r="C31" s="26"/>
      <c r="D31" s="28">
        <v>2.8275547783511858</v>
      </c>
      <c r="E31" s="49"/>
      <c r="F31" s="28">
        <v>0.4892591</v>
      </c>
      <c r="G31" s="27"/>
      <c r="H31" s="28">
        <v>4.4242016729890275E-2</v>
      </c>
      <c r="I31" s="49"/>
      <c r="J31" s="28">
        <v>8.2000000000000003E-2</v>
      </c>
      <c r="K31" s="2"/>
      <c r="L31" s="1"/>
    </row>
    <row r="32" spans="1:12" x14ac:dyDescent="0.2">
      <c r="A32" s="1"/>
      <c r="B32" s="14" t="s">
        <v>28</v>
      </c>
      <c r="C32" s="26"/>
      <c r="D32" s="28">
        <v>16.973922342875944</v>
      </c>
      <c r="E32" s="49"/>
      <c r="F32" s="28">
        <v>2.9488199999999999E-2</v>
      </c>
      <c r="G32" s="27"/>
      <c r="H32" s="28">
        <v>2.1381706456427143E-2</v>
      </c>
      <c r="I32" s="49"/>
      <c r="J32" s="28">
        <v>7.548E-3</v>
      </c>
      <c r="K32" s="2"/>
      <c r="L32" s="1"/>
    </row>
    <row r="33" spans="1:12" x14ac:dyDescent="0.2">
      <c r="A33" s="1"/>
      <c r="B33" s="14" t="s">
        <v>23</v>
      </c>
      <c r="C33" s="26"/>
      <c r="D33" s="28">
        <v>0.43441947080342791</v>
      </c>
      <c r="E33" s="49"/>
      <c r="F33" s="28">
        <v>0.1796391</v>
      </c>
      <c r="G33" s="27"/>
      <c r="H33" s="28">
        <v>0.1203305405737459</v>
      </c>
      <c r="I33" s="49"/>
      <c r="J33" s="28">
        <v>0.1042821</v>
      </c>
      <c r="K33" s="2"/>
      <c r="L33" s="1"/>
    </row>
    <row r="34" spans="1:12" x14ac:dyDescent="0.2">
      <c r="A34" s="1"/>
      <c r="B34" s="14" t="s">
        <v>29</v>
      </c>
      <c r="C34" s="26"/>
      <c r="D34" s="28">
        <v>3.4730703402257757E-2</v>
      </c>
      <c r="E34" s="49"/>
      <c r="F34" s="28">
        <v>0.1776615</v>
      </c>
      <c r="G34" s="27"/>
      <c r="H34" s="28">
        <v>0.30756788005832508</v>
      </c>
      <c r="I34" s="49"/>
      <c r="J34" s="28">
        <v>8.5615800000000006E-2</v>
      </c>
      <c r="K34" s="2"/>
      <c r="L34" s="1"/>
    </row>
    <row r="35" spans="1:12" x14ac:dyDescent="0.2">
      <c r="A35" s="1"/>
      <c r="B35" s="14" t="s">
        <v>30</v>
      </c>
      <c r="C35" s="26"/>
      <c r="D35" s="28">
        <v>0.24166052486966907</v>
      </c>
      <c r="E35" s="49"/>
      <c r="F35" s="28">
        <v>1.279533</v>
      </c>
      <c r="G35" s="27"/>
      <c r="H35" s="28">
        <v>4.6887027049163935E-2</v>
      </c>
      <c r="I35" s="49"/>
      <c r="J35" s="28">
        <v>0.100164</v>
      </c>
      <c r="K35" s="2"/>
      <c r="L35" s="1"/>
    </row>
    <row r="36" spans="1:12" x14ac:dyDescent="0.2">
      <c r="A36" s="1"/>
      <c r="B36" s="27" t="s">
        <v>31</v>
      </c>
      <c r="C36" s="26"/>
      <c r="D36" s="28">
        <v>4.637412632543243</v>
      </c>
      <c r="E36" s="49"/>
      <c r="F36" s="28">
        <v>0.2733582</v>
      </c>
      <c r="G36" s="27"/>
      <c r="H36" s="28">
        <v>0.31874202958731479</v>
      </c>
      <c r="I36" s="49"/>
      <c r="J36" s="28">
        <v>0.19735279999999999</v>
      </c>
      <c r="K36" s="2"/>
      <c r="L36" s="1"/>
    </row>
    <row r="37" spans="1:12" x14ac:dyDescent="0.2">
      <c r="A37" s="1"/>
      <c r="B37" s="27" t="s">
        <v>32</v>
      </c>
      <c r="C37" s="26"/>
      <c r="D37" s="28">
        <v>0.75734712668903414</v>
      </c>
      <c r="E37" s="49"/>
      <c r="F37" s="28">
        <v>0.3732394</v>
      </c>
      <c r="G37" s="27"/>
      <c r="H37" s="28">
        <v>0.21153091924870737</v>
      </c>
      <c r="I37" s="49"/>
      <c r="J37" s="28">
        <v>0.2349705</v>
      </c>
      <c r="K37" s="2"/>
      <c r="L37" s="1"/>
    </row>
    <row r="38" spans="1:12" x14ac:dyDescent="0.2">
      <c r="A38" s="1"/>
      <c r="B38" s="27" t="s">
        <v>33</v>
      </c>
      <c r="C38" s="117"/>
      <c r="D38" s="28">
        <v>0.67838622685822569</v>
      </c>
      <c r="E38" s="54"/>
      <c r="F38" s="28">
        <v>1.969104</v>
      </c>
      <c r="G38" s="27"/>
      <c r="H38" s="31">
        <v>0.11167749388796136</v>
      </c>
      <c r="I38" s="54"/>
      <c r="J38" s="31">
        <v>0.1048354</v>
      </c>
      <c r="K38" s="2"/>
      <c r="L38" s="1"/>
    </row>
    <row r="39" spans="1:12" x14ac:dyDescent="0.2">
      <c r="A39" s="1"/>
      <c r="B39" s="35" t="s">
        <v>45</v>
      </c>
      <c r="C39" s="6"/>
      <c r="D39" s="149">
        <v>1830</v>
      </c>
      <c r="E39" s="149"/>
      <c r="F39" s="149"/>
      <c r="G39" s="35"/>
      <c r="H39" s="150">
        <v>1830</v>
      </c>
      <c r="I39" s="150"/>
      <c r="J39" s="150"/>
      <c r="K39" s="2"/>
      <c r="L39" s="1"/>
    </row>
    <row r="40" spans="1:12" x14ac:dyDescent="0.2">
      <c r="A40" s="1"/>
      <c r="B40" s="6" t="s">
        <v>46</v>
      </c>
      <c r="C40" s="6"/>
      <c r="D40" s="150">
        <v>7320</v>
      </c>
      <c r="E40" s="150"/>
      <c r="F40" s="150"/>
      <c r="G40" s="6"/>
      <c r="H40" s="150">
        <v>422730</v>
      </c>
      <c r="I40" s="150"/>
      <c r="J40" s="150"/>
      <c r="K40" s="2"/>
      <c r="L40" s="1"/>
    </row>
    <row r="41" spans="1:12" ht="17" thickBot="1" x14ac:dyDescent="0.25">
      <c r="A41" s="1"/>
      <c r="B41" s="9" t="s">
        <v>47</v>
      </c>
      <c r="C41" s="9"/>
      <c r="D41" s="172">
        <v>-1332.3707999999999</v>
      </c>
      <c r="E41" s="172"/>
      <c r="F41" s="172"/>
      <c r="G41" s="9"/>
      <c r="H41" s="172">
        <v>-5813.0209000000004</v>
      </c>
      <c r="I41" s="172"/>
      <c r="J41" s="172"/>
      <c r="K41" s="2"/>
      <c r="L41" s="1"/>
    </row>
    <row r="42" spans="1:12" ht="17" thickTop="1" x14ac:dyDescent="0.2">
      <c r="A42" s="1"/>
      <c r="B42" s="144" t="s">
        <v>334</v>
      </c>
      <c r="C42" s="144"/>
      <c r="D42" s="144"/>
      <c r="E42" s="144"/>
      <c r="F42" s="144"/>
      <c r="G42" s="144"/>
      <c r="H42" s="144"/>
      <c r="I42" s="144"/>
      <c r="J42" s="144"/>
      <c r="K42" s="1"/>
      <c r="L42" s="1"/>
    </row>
    <row r="43" spans="1:12" x14ac:dyDescent="0.2">
      <c r="A43" s="1"/>
      <c r="B43" s="145"/>
      <c r="C43" s="145"/>
      <c r="D43" s="145"/>
      <c r="E43" s="145"/>
      <c r="F43" s="145"/>
      <c r="G43" s="145"/>
      <c r="H43" s="145"/>
      <c r="I43" s="145"/>
      <c r="J43" s="145"/>
      <c r="K43" s="1"/>
      <c r="L43" s="1"/>
    </row>
    <row r="44" spans="1:12" x14ac:dyDescent="0.2">
      <c r="A44" s="1"/>
      <c r="B44" s="145"/>
      <c r="C44" s="145"/>
      <c r="D44" s="145"/>
      <c r="E44" s="145"/>
      <c r="F44" s="145"/>
      <c r="G44" s="145"/>
      <c r="H44" s="145"/>
      <c r="I44" s="145"/>
      <c r="J44" s="145"/>
      <c r="K44" s="1"/>
      <c r="L44" s="1"/>
    </row>
    <row r="45" spans="1:12" x14ac:dyDescent="0.2">
      <c r="A45" s="1"/>
      <c r="B45" s="145"/>
      <c r="C45" s="145"/>
      <c r="D45" s="145"/>
      <c r="E45" s="145"/>
      <c r="F45" s="145"/>
      <c r="G45" s="145"/>
      <c r="H45" s="145"/>
      <c r="I45" s="145"/>
      <c r="J45" s="145"/>
      <c r="K45" s="1"/>
      <c r="L45" s="1"/>
    </row>
    <row r="46" spans="1:12" x14ac:dyDescent="0.2">
      <c r="A46" s="1"/>
      <c r="B46" s="145"/>
      <c r="C46" s="145"/>
      <c r="D46" s="145"/>
      <c r="E46" s="145"/>
      <c r="F46" s="145"/>
      <c r="G46" s="145"/>
      <c r="H46" s="145"/>
      <c r="I46" s="145"/>
      <c r="J46" s="145"/>
      <c r="K46" s="1"/>
      <c r="L46" s="1"/>
    </row>
    <row r="47" spans="1:12" x14ac:dyDescent="0.2">
      <c r="A47" s="1"/>
      <c r="B47" s="145"/>
      <c r="C47" s="145"/>
      <c r="D47" s="145"/>
      <c r="E47" s="145"/>
      <c r="F47" s="145"/>
      <c r="G47" s="145"/>
      <c r="H47" s="145"/>
      <c r="I47" s="145"/>
      <c r="J47" s="145"/>
      <c r="K47" s="1"/>
      <c r="L47" s="1"/>
    </row>
    <row r="48" spans="1:12" x14ac:dyDescent="0.2">
      <c r="A48" s="1"/>
      <c r="B48" s="145"/>
      <c r="C48" s="145"/>
      <c r="D48" s="145"/>
      <c r="E48" s="145"/>
      <c r="F48" s="145"/>
      <c r="G48" s="145"/>
      <c r="H48" s="145"/>
      <c r="I48" s="145"/>
      <c r="J48" s="145"/>
      <c r="K48" s="1"/>
      <c r="L48" s="1"/>
    </row>
    <row r="49" spans="1:12" x14ac:dyDescent="0.2">
      <c r="A49" s="1"/>
      <c r="B49" s="145"/>
      <c r="C49" s="145"/>
      <c r="D49" s="145"/>
      <c r="E49" s="145"/>
      <c r="F49" s="145"/>
      <c r="G49" s="145"/>
      <c r="H49" s="145"/>
      <c r="I49" s="145"/>
      <c r="J49" s="145"/>
      <c r="K49" s="1"/>
      <c r="L49" s="1"/>
    </row>
    <row r="50" spans="1:12" x14ac:dyDescent="0.2">
      <c r="A50" s="1"/>
      <c r="B50" s="145"/>
      <c r="C50" s="145"/>
      <c r="D50" s="145"/>
      <c r="E50" s="145"/>
      <c r="F50" s="145"/>
      <c r="G50" s="145"/>
      <c r="H50" s="145"/>
      <c r="I50" s="145"/>
      <c r="J50" s="145"/>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sheetData>
  <mergeCells count="10">
    <mergeCell ref="D41:F41"/>
    <mergeCell ref="H41:J41"/>
    <mergeCell ref="B42:J50"/>
    <mergeCell ref="B2:K2"/>
    <mergeCell ref="D3:F3"/>
    <mergeCell ref="H3:J3"/>
    <mergeCell ref="D39:F39"/>
    <mergeCell ref="H39:J39"/>
    <mergeCell ref="D40:F40"/>
    <mergeCell ref="H40:J4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18AD-ED81-394F-9E5E-00B0968F558F}">
  <dimension ref="A1:O22"/>
  <sheetViews>
    <sheetView zoomScale="150" zoomScaleNormal="150" workbookViewId="0">
      <selection activeCell="Q13" sqref="Q13"/>
    </sheetView>
  </sheetViews>
  <sheetFormatPr baseColWidth="10" defaultRowHeight="16" x14ac:dyDescent="0.2"/>
  <cols>
    <col min="2" max="2" width="23.5" customWidth="1"/>
    <col min="3" max="3" width="1.1640625" customWidth="1"/>
    <col min="4" max="4" width="8.83203125" customWidth="1"/>
    <col min="5" max="5" width="1.1640625" customWidth="1"/>
    <col min="6" max="6" width="8.83203125" customWidth="1"/>
    <col min="7" max="7" width="1.1640625" customWidth="1"/>
    <col min="8" max="8" width="8.83203125" customWidth="1"/>
    <col min="9" max="9" width="1.1640625" customWidth="1"/>
    <col min="10" max="10" width="8.83203125" customWidth="1"/>
    <col min="11" max="11" width="1.1640625" customWidth="1"/>
    <col min="12" max="12" width="8.83203125" customWidth="1"/>
    <col min="13" max="13" width="1.1640625" customWidth="1"/>
    <col min="14" max="14" width="8.83203125" customWidth="1"/>
  </cols>
  <sheetData>
    <row r="1" spans="1:15" x14ac:dyDescent="0.2">
      <c r="A1" s="1"/>
      <c r="B1" s="1"/>
      <c r="C1" s="1"/>
      <c r="D1" s="1"/>
      <c r="E1" s="1"/>
      <c r="F1" s="1"/>
      <c r="G1" s="1"/>
      <c r="H1" s="1"/>
      <c r="I1" s="1"/>
      <c r="J1" s="1"/>
      <c r="K1" s="1"/>
      <c r="L1" s="1"/>
      <c r="M1" s="1"/>
      <c r="N1" s="1"/>
      <c r="O1" s="1"/>
    </row>
    <row r="2" spans="1:15" ht="17" thickBot="1" x14ac:dyDescent="0.25">
      <c r="A2" s="1"/>
      <c r="B2" s="143" t="s">
        <v>323</v>
      </c>
      <c r="C2" s="143"/>
      <c r="D2" s="143"/>
      <c r="E2" s="143"/>
      <c r="F2" s="143"/>
      <c r="G2" s="143"/>
      <c r="H2" s="143"/>
      <c r="I2" s="143"/>
      <c r="J2" s="143"/>
      <c r="K2" s="143"/>
      <c r="L2" s="143"/>
      <c r="M2" s="143"/>
      <c r="N2" s="143"/>
      <c r="O2" s="1"/>
    </row>
    <row r="3" spans="1:15" ht="17" thickTop="1" x14ac:dyDescent="0.2">
      <c r="A3" s="1"/>
      <c r="B3" s="23"/>
      <c r="C3" s="130"/>
      <c r="D3" s="131" t="s">
        <v>257</v>
      </c>
      <c r="E3" s="132"/>
      <c r="F3" s="131" t="s">
        <v>258</v>
      </c>
      <c r="G3" s="132"/>
      <c r="H3" s="131" t="s">
        <v>259</v>
      </c>
      <c r="I3" s="132"/>
      <c r="J3" s="131" t="s">
        <v>293</v>
      </c>
      <c r="K3" s="132"/>
      <c r="L3" s="131" t="s">
        <v>294</v>
      </c>
      <c r="M3" s="132"/>
      <c r="N3" s="131" t="s">
        <v>295</v>
      </c>
      <c r="O3" s="1"/>
    </row>
    <row r="4" spans="1:15" x14ac:dyDescent="0.2">
      <c r="A4" s="1"/>
      <c r="B4" s="25" t="s">
        <v>296</v>
      </c>
      <c r="C4" s="6"/>
      <c r="D4" s="7"/>
      <c r="E4" s="7"/>
      <c r="F4" s="6"/>
      <c r="G4" s="6"/>
      <c r="H4" s="6"/>
      <c r="I4" s="6"/>
      <c r="J4" s="7"/>
      <c r="K4" s="7"/>
      <c r="L4" s="7"/>
      <c r="M4" s="7"/>
      <c r="N4" s="7"/>
      <c r="O4" s="1"/>
    </row>
    <row r="5" spans="1:15" x14ac:dyDescent="0.2">
      <c r="A5" s="1"/>
      <c r="B5" s="26" t="s">
        <v>297</v>
      </c>
      <c r="C5" s="26"/>
      <c r="D5" s="30">
        <v>-1.038146</v>
      </c>
      <c r="E5" s="50"/>
      <c r="F5" s="49">
        <v>-1.390403E-2</v>
      </c>
      <c r="G5" s="49"/>
      <c r="H5" s="49">
        <v>-0.28246900000000003</v>
      </c>
      <c r="I5" s="49"/>
      <c r="J5" s="122">
        <v>-5.7081410000000004</v>
      </c>
      <c r="K5" s="124"/>
      <c r="L5" s="122">
        <v>-2.8023889999999998</v>
      </c>
      <c r="M5" s="50"/>
      <c r="N5" s="30">
        <v>-2.5671089999999999</v>
      </c>
      <c r="O5" s="1"/>
    </row>
    <row r="6" spans="1:15" x14ac:dyDescent="0.2">
      <c r="A6" s="1"/>
      <c r="B6" s="26"/>
      <c r="C6" s="26"/>
      <c r="D6" s="133">
        <v>-5.5317650000000003E-2</v>
      </c>
      <c r="E6" s="134"/>
      <c r="F6" s="135">
        <v>-3.41296E-3</v>
      </c>
      <c r="G6" s="135"/>
      <c r="H6" s="135">
        <v>-0.10499749999999999</v>
      </c>
      <c r="I6" s="135"/>
      <c r="J6" s="133">
        <v>-0.24892549999999999</v>
      </c>
      <c r="K6" s="134"/>
      <c r="L6" s="133">
        <v>-8.7173810000000004E-2</v>
      </c>
      <c r="M6" s="134"/>
      <c r="N6" s="133">
        <v>-0.1784985</v>
      </c>
      <c r="O6" s="1"/>
    </row>
    <row r="7" spans="1:15" x14ac:dyDescent="0.2">
      <c r="A7" s="1"/>
      <c r="B7" s="26" t="s">
        <v>298</v>
      </c>
      <c r="C7" s="26"/>
      <c r="D7" s="28">
        <v>1.2248540000000001</v>
      </c>
      <c r="E7" s="50"/>
      <c r="F7" s="49">
        <v>0.44597949999999997</v>
      </c>
      <c r="G7" s="49"/>
      <c r="H7" s="49">
        <v>1.0433079999999999</v>
      </c>
      <c r="I7" s="49"/>
      <c r="J7" s="122">
        <v>0.7930701</v>
      </c>
      <c r="K7" s="124"/>
      <c r="L7" s="122">
        <v>0.4850545</v>
      </c>
      <c r="M7" s="50"/>
      <c r="N7" s="28">
        <v>0.63845059999999998</v>
      </c>
      <c r="O7" s="1"/>
    </row>
    <row r="8" spans="1:15" x14ac:dyDescent="0.2">
      <c r="A8" s="1"/>
      <c r="B8" s="26"/>
      <c r="C8" s="26"/>
      <c r="D8" s="133">
        <v>-5.2090400000000002E-2</v>
      </c>
      <c r="E8" s="134"/>
      <c r="F8" s="135">
        <v>-5.2145799999999999E-2</v>
      </c>
      <c r="G8" s="135"/>
      <c r="H8" s="135">
        <v>-6.6145099999999998E-2</v>
      </c>
      <c r="I8" s="135"/>
      <c r="J8" s="133">
        <v>-0.11364539999999999</v>
      </c>
      <c r="K8" s="134"/>
      <c r="L8" s="133">
        <v>-0.13406589999999999</v>
      </c>
      <c r="M8" s="134"/>
      <c r="N8" s="133">
        <v>-0.12914729999999999</v>
      </c>
      <c r="O8" s="1"/>
    </row>
    <row r="9" spans="1:15" x14ac:dyDescent="0.2">
      <c r="A9" s="1"/>
      <c r="B9" s="136" t="s">
        <v>299</v>
      </c>
      <c r="C9" s="136"/>
      <c r="D9" s="137">
        <f>D7/-D5</f>
        <v>1.1798475358957219</v>
      </c>
      <c r="E9" s="137"/>
      <c r="F9" s="137">
        <f t="shared" ref="F9:N9" si="0">F7/-F5</f>
        <v>32.075556511313629</v>
      </c>
      <c r="G9" s="137"/>
      <c r="H9" s="137">
        <f t="shared" si="0"/>
        <v>3.6935309715402393</v>
      </c>
      <c r="I9" s="137"/>
      <c r="J9" s="137">
        <f t="shared" si="0"/>
        <v>0.13893666957420989</v>
      </c>
      <c r="K9" s="137"/>
      <c r="L9" s="137">
        <f t="shared" si="0"/>
        <v>0.17308607049199809</v>
      </c>
      <c r="M9" s="137"/>
      <c r="N9" s="137">
        <f t="shared" si="0"/>
        <v>0.24870412592531133</v>
      </c>
      <c r="O9" s="1"/>
    </row>
    <row r="10" spans="1:15" x14ac:dyDescent="0.2">
      <c r="A10" s="1"/>
      <c r="B10" s="35" t="s">
        <v>45</v>
      </c>
      <c r="C10" s="35"/>
      <c r="D10" s="138">
        <v>1830</v>
      </c>
      <c r="E10" s="138"/>
      <c r="F10" s="138">
        <v>1830</v>
      </c>
      <c r="G10" s="35"/>
      <c r="H10" s="138">
        <v>1830</v>
      </c>
      <c r="I10" s="35"/>
      <c r="J10" s="138">
        <v>1830</v>
      </c>
      <c r="K10" s="138"/>
      <c r="L10" s="138">
        <v>1830</v>
      </c>
      <c r="M10" s="138"/>
      <c r="N10" s="138">
        <v>1830</v>
      </c>
      <c r="O10" s="1"/>
    </row>
    <row r="11" spans="1:15" x14ac:dyDescent="0.2">
      <c r="A11" s="1"/>
      <c r="B11" s="6" t="s">
        <v>46</v>
      </c>
      <c r="C11" s="6"/>
      <c r="D11" s="139">
        <v>422730</v>
      </c>
      <c r="E11" s="139"/>
      <c r="F11" s="37">
        <v>8441</v>
      </c>
      <c r="G11" s="6"/>
      <c r="H11" s="37">
        <v>37199</v>
      </c>
      <c r="I11" s="6"/>
      <c r="J11" s="139">
        <v>422730</v>
      </c>
      <c r="K11" s="139"/>
      <c r="L11" s="139">
        <v>422730</v>
      </c>
      <c r="M11" s="139"/>
      <c r="N11" s="139">
        <v>7320</v>
      </c>
      <c r="O11" s="1"/>
    </row>
    <row r="12" spans="1:15" ht="17" thickBot="1" x14ac:dyDescent="0.25">
      <c r="A12" s="1"/>
      <c r="B12" s="9" t="s">
        <v>47</v>
      </c>
      <c r="C12" s="9"/>
      <c r="D12" s="140">
        <v>-6494.2313999999997</v>
      </c>
      <c r="E12" s="140"/>
      <c r="F12" s="141">
        <v>-2775.4034999999999</v>
      </c>
      <c r="G12" s="9"/>
      <c r="H12" s="141">
        <v>-5043.2875999999997</v>
      </c>
      <c r="I12" s="9"/>
      <c r="J12" s="140">
        <v>-2951.0360999999998</v>
      </c>
      <c r="K12" s="140"/>
      <c r="L12" s="140">
        <v>-4191.8526000000002</v>
      </c>
      <c r="M12" s="140"/>
      <c r="N12" s="140">
        <v>-1671.4942000000001</v>
      </c>
      <c r="O12" s="1"/>
    </row>
    <row r="13" spans="1:15" ht="17" customHeight="1" thickTop="1" x14ac:dyDescent="0.2">
      <c r="A13" s="1"/>
      <c r="B13" s="144" t="s">
        <v>336</v>
      </c>
      <c r="C13" s="144"/>
      <c r="D13" s="144"/>
      <c r="E13" s="144"/>
      <c r="F13" s="144"/>
      <c r="G13" s="144"/>
      <c r="H13" s="144"/>
      <c r="I13" s="144"/>
      <c r="J13" s="144"/>
      <c r="K13" s="144"/>
      <c r="L13" s="144"/>
      <c r="M13" s="144"/>
      <c r="N13" s="144"/>
      <c r="O13" s="1"/>
    </row>
    <row r="14" spans="1:15" x14ac:dyDescent="0.2">
      <c r="A14" s="1"/>
      <c r="B14" s="145"/>
      <c r="C14" s="145"/>
      <c r="D14" s="145"/>
      <c r="E14" s="145"/>
      <c r="F14" s="145"/>
      <c r="G14" s="145"/>
      <c r="H14" s="145"/>
      <c r="I14" s="145"/>
      <c r="J14" s="145"/>
      <c r="K14" s="145"/>
      <c r="L14" s="145"/>
      <c r="M14" s="145"/>
      <c r="N14" s="145"/>
      <c r="O14" s="1"/>
    </row>
    <row r="15" spans="1:15" x14ac:dyDescent="0.2">
      <c r="A15" s="1"/>
      <c r="B15" s="145"/>
      <c r="C15" s="145"/>
      <c r="D15" s="145"/>
      <c r="E15" s="145"/>
      <c r="F15" s="145"/>
      <c r="G15" s="145"/>
      <c r="H15" s="145"/>
      <c r="I15" s="145"/>
      <c r="J15" s="145"/>
      <c r="K15" s="145"/>
      <c r="L15" s="145"/>
      <c r="M15" s="145"/>
      <c r="N15" s="145"/>
      <c r="O15" s="1"/>
    </row>
    <row r="16" spans="1:15" x14ac:dyDescent="0.2">
      <c r="A16" s="1"/>
      <c r="B16" s="145"/>
      <c r="C16" s="145"/>
      <c r="D16" s="145"/>
      <c r="E16" s="145"/>
      <c r="F16" s="145"/>
      <c r="G16" s="145"/>
      <c r="H16" s="145"/>
      <c r="I16" s="145"/>
      <c r="J16" s="145"/>
      <c r="K16" s="145"/>
      <c r="L16" s="145"/>
      <c r="M16" s="145"/>
      <c r="N16" s="145"/>
      <c r="O16" s="1"/>
    </row>
    <row r="17" spans="1:15" x14ac:dyDescent="0.2">
      <c r="A17" s="1"/>
      <c r="B17" s="145"/>
      <c r="C17" s="145"/>
      <c r="D17" s="145"/>
      <c r="E17" s="145"/>
      <c r="F17" s="145"/>
      <c r="G17" s="145"/>
      <c r="H17" s="145"/>
      <c r="I17" s="145"/>
      <c r="J17" s="145"/>
      <c r="K17" s="145"/>
      <c r="L17" s="145"/>
      <c r="M17" s="145"/>
      <c r="N17" s="145"/>
      <c r="O17" s="1"/>
    </row>
    <row r="18" spans="1:15" x14ac:dyDescent="0.2">
      <c r="A18" s="1"/>
      <c r="B18" s="145"/>
      <c r="C18" s="145"/>
      <c r="D18" s="145"/>
      <c r="E18" s="145"/>
      <c r="F18" s="145"/>
      <c r="G18" s="145"/>
      <c r="H18" s="145"/>
      <c r="I18" s="145"/>
      <c r="J18" s="145"/>
      <c r="K18" s="145"/>
      <c r="L18" s="145"/>
      <c r="M18" s="145"/>
      <c r="N18" s="145"/>
      <c r="O18" s="1"/>
    </row>
    <row r="19" spans="1:15" x14ac:dyDescent="0.2">
      <c r="A19" s="1"/>
      <c r="B19" s="145"/>
      <c r="C19" s="145"/>
      <c r="D19" s="145"/>
      <c r="E19" s="145"/>
      <c r="F19" s="145"/>
      <c r="G19" s="145"/>
      <c r="H19" s="145"/>
      <c r="I19" s="145"/>
      <c r="J19" s="145"/>
      <c r="K19" s="145"/>
      <c r="L19" s="145"/>
      <c r="M19" s="145"/>
      <c r="N19" s="145"/>
      <c r="O19" s="1"/>
    </row>
    <row r="20" spans="1:15" x14ac:dyDescent="0.2">
      <c r="A20" s="1"/>
      <c r="B20" s="145"/>
      <c r="C20" s="145"/>
      <c r="D20" s="145"/>
      <c r="E20" s="145"/>
      <c r="F20" s="145"/>
      <c r="G20" s="145"/>
      <c r="H20" s="145"/>
      <c r="I20" s="145"/>
      <c r="J20" s="145"/>
      <c r="K20" s="145"/>
      <c r="L20" s="145"/>
      <c r="M20" s="145"/>
      <c r="N20" s="145"/>
      <c r="O20" s="1"/>
    </row>
    <row r="21" spans="1:15" x14ac:dyDescent="0.2">
      <c r="B21" s="145"/>
      <c r="C21" s="145"/>
      <c r="D21" s="145"/>
      <c r="E21" s="145"/>
      <c r="F21" s="145"/>
      <c r="G21" s="145"/>
      <c r="H21" s="145"/>
      <c r="I21" s="145"/>
      <c r="J21" s="145"/>
      <c r="K21" s="145"/>
      <c r="L21" s="145"/>
      <c r="M21" s="145"/>
      <c r="N21" s="145"/>
    </row>
    <row r="22" spans="1:15" x14ac:dyDescent="0.2">
      <c r="B22" s="145"/>
      <c r="C22" s="145"/>
      <c r="D22" s="145"/>
      <c r="E22" s="145"/>
      <c r="F22" s="145"/>
      <c r="G22" s="145"/>
      <c r="H22" s="145"/>
      <c r="I22" s="145"/>
      <c r="J22" s="145"/>
      <c r="K22" s="145"/>
      <c r="L22" s="145"/>
      <c r="M22" s="145"/>
      <c r="N22" s="145"/>
    </row>
  </sheetData>
  <mergeCells count="2">
    <mergeCell ref="B2:N2"/>
    <mergeCell ref="B13:N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66189-0AA6-6243-A38B-C76D7F6E4264}">
  <dimension ref="A1:K81"/>
  <sheetViews>
    <sheetView topLeftCell="A69" zoomScale="130" zoomScaleNormal="130" workbookViewId="0">
      <selection activeCell="N84" sqref="N84"/>
    </sheetView>
  </sheetViews>
  <sheetFormatPr baseColWidth="10" defaultRowHeight="16" x14ac:dyDescent="0.2"/>
  <cols>
    <col min="2" max="2" width="26.5" customWidth="1"/>
    <col min="3" max="3" width="1.1640625" customWidth="1"/>
    <col min="4" max="4" width="6.5" customWidth="1"/>
    <col min="5" max="5" width="1.1640625" customWidth="1"/>
    <col min="6" max="6" width="6.5" customWidth="1"/>
    <col min="7" max="7" width="1.1640625" customWidth="1"/>
    <col min="8" max="8" width="6.5" customWidth="1"/>
    <col min="9" max="9" width="1.1640625" customWidth="1"/>
    <col min="10" max="10" width="6.5" customWidth="1"/>
  </cols>
  <sheetData>
    <row r="1" spans="1:11" x14ac:dyDescent="0.2">
      <c r="A1" s="1"/>
      <c r="B1" s="1"/>
      <c r="C1" s="1"/>
      <c r="D1" s="1"/>
      <c r="E1" s="1"/>
      <c r="F1" s="1"/>
      <c r="G1" s="1"/>
      <c r="H1" s="1"/>
      <c r="I1" s="1"/>
      <c r="J1" s="1"/>
      <c r="K1" s="1"/>
    </row>
    <row r="2" spans="1:11" ht="17" thickBot="1" x14ac:dyDescent="0.25">
      <c r="A2" s="1"/>
      <c r="B2" s="143" t="s">
        <v>327</v>
      </c>
      <c r="C2" s="143"/>
      <c r="D2" s="143"/>
      <c r="E2" s="143"/>
      <c r="F2" s="143"/>
      <c r="G2" s="143"/>
      <c r="H2" s="143"/>
      <c r="I2" s="143"/>
      <c r="J2" s="143"/>
      <c r="K2" s="1"/>
    </row>
    <row r="3" spans="1:11" ht="35" customHeight="1" thickTop="1" x14ac:dyDescent="0.2">
      <c r="A3" s="1"/>
      <c r="B3" s="23"/>
      <c r="C3" s="23"/>
      <c r="D3" s="148" t="s">
        <v>301</v>
      </c>
      <c r="E3" s="148"/>
      <c r="F3" s="148"/>
      <c r="G3" s="24"/>
      <c r="H3" s="148" t="s">
        <v>302</v>
      </c>
      <c r="I3" s="148"/>
      <c r="J3" s="148"/>
      <c r="K3" s="1"/>
    </row>
    <row r="4" spans="1:11" x14ac:dyDescent="0.2">
      <c r="A4" s="1"/>
      <c r="B4" s="4" t="s">
        <v>39</v>
      </c>
      <c r="C4" s="6"/>
      <c r="D4" s="13" t="s">
        <v>40</v>
      </c>
      <c r="E4" s="7"/>
      <c r="F4" s="13" t="s">
        <v>41</v>
      </c>
      <c r="G4" s="6"/>
      <c r="H4" s="13" t="s">
        <v>42</v>
      </c>
      <c r="I4" s="7"/>
      <c r="J4" s="13" t="s">
        <v>41</v>
      </c>
      <c r="K4" s="1"/>
    </row>
    <row r="5" spans="1:11" x14ac:dyDescent="0.2">
      <c r="A5" s="1"/>
      <c r="B5" s="25" t="s">
        <v>303</v>
      </c>
      <c r="C5" s="6"/>
      <c r="D5" s="7"/>
      <c r="E5" s="7"/>
      <c r="F5" s="7"/>
      <c r="G5" s="6"/>
      <c r="H5" s="7"/>
      <c r="I5" s="7"/>
      <c r="J5" s="7"/>
      <c r="K5" s="1"/>
    </row>
    <row r="6" spans="1:11" x14ac:dyDescent="0.2">
      <c r="A6" s="1"/>
      <c r="B6" s="26" t="s">
        <v>15</v>
      </c>
      <c r="C6" s="27"/>
      <c r="D6" s="28">
        <v>-0.46770260000000002</v>
      </c>
      <c r="E6" s="29"/>
      <c r="F6" s="28">
        <v>7.0115910000000004E-2</v>
      </c>
      <c r="G6" s="30"/>
      <c r="H6" s="28">
        <v>-1</v>
      </c>
      <c r="I6" s="29"/>
      <c r="J6" s="28"/>
      <c r="K6" s="1"/>
    </row>
    <row r="7" spans="1:11" x14ac:dyDescent="0.2">
      <c r="A7" s="1"/>
      <c r="B7" s="14" t="s">
        <v>20</v>
      </c>
      <c r="C7" s="27"/>
      <c r="D7" s="28">
        <v>1.7302000000000001E-3</v>
      </c>
      <c r="E7" s="29"/>
      <c r="F7" s="28">
        <v>3.5742E-3</v>
      </c>
      <c r="G7" s="30"/>
      <c r="H7" s="28">
        <v>3.6993593792294505E-3</v>
      </c>
      <c r="I7" s="29"/>
      <c r="J7" s="28">
        <v>7.8426999999999993E-3</v>
      </c>
      <c r="K7" s="1"/>
    </row>
    <row r="8" spans="1:11" x14ac:dyDescent="0.2">
      <c r="A8" s="1"/>
      <c r="B8" s="14" t="s">
        <v>21</v>
      </c>
      <c r="C8" s="27"/>
      <c r="D8" s="28">
        <v>-0.316083</v>
      </c>
      <c r="E8" s="29"/>
      <c r="F8" s="28">
        <v>0.2059145</v>
      </c>
      <c r="G8" s="30"/>
      <c r="H8" s="28">
        <v>-0.67582048934515226</v>
      </c>
      <c r="I8" s="29"/>
      <c r="J8" s="28">
        <v>0.51382870000000003</v>
      </c>
      <c r="K8" s="1"/>
    </row>
    <row r="9" spans="1:11" x14ac:dyDescent="0.2">
      <c r="A9" s="1"/>
      <c r="B9" s="14" t="s">
        <v>22</v>
      </c>
      <c r="C9" s="27"/>
      <c r="D9" s="28">
        <v>-9.1170000000000001E-3</v>
      </c>
      <c r="E9" s="29"/>
      <c r="F9" s="28">
        <v>1.21218E-2</v>
      </c>
      <c r="G9" s="30"/>
      <c r="H9" s="28">
        <v>-1.9493156548627266E-2</v>
      </c>
      <c r="I9" s="29"/>
      <c r="J9" s="28">
        <v>3.0767099999999999E-2</v>
      </c>
      <c r="K9" s="1"/>
    </row>
    <row r="10" spans="1:11" x14ac:dyDescent="0.2">
      <c r="A10" s="1"/>
      <c r="B10" s="14" t="s">
        <v>24</v>
      </c>
      <c r="C10" s="27"/>
      <c r="D10" s="28">
        <v>-1.7750999999999999E-3</v>
      </c>
      <c r="E10" s="29"/>
      <c r="F10" s="28">
        <v>9.2741999999999998E-3</v>
      </c>
      <c r="G10" s="30"/>
      <c r="H10" s="28">
        <v>-3.7953605560456577E-3</v>
      </c>
      <c r="I10" s="29"/>
      <c r="J10" s="28">
        <v>2.3963399999999999E-2</v>
      </c>
      <c r="K10" s="1"/>
    </row>
    <row r="11" spans="1:11" x14ac:dyDescent="0.2">
      <c r="A11" s="1"/>
      <c r="B11" s="14" t="s">
        <v>25</v>
      </c>
      <c r="C11" s="27"/>
      <c r="D11" s="28">
        <v>8.3989999999999998E-4</v>
      </c>
      <c r="E11" s="29"/>
      <c r="F11" s="28">
        <v>1.3614899999999999E-2</v>
      </c>
      <c r="G11" s="30"/>
      <c r="H11" s="28">
        <v>1.7957992963904838E-3</v>
      </c>
      <c r="I11" s="29"/>
      <c r="J11" s="28">
        <v>3.2233999999999999E-2</v>
      </c>
      <c r="K11" s="1"/>
    </row>
    <row r="12" spans="1:11" x14ac:dyDescent="0.2">
      <c r="A12" s="1"/>
      <c r="B12" s="14" t="s">
        <v>26</v>
      </c>
      <c r="C12" s="27"/>
      <c r="D12" s="28">
        <v>1.6950400000000001E-2</v>
      </c>
      <c r="E12" s="29"/>
      <c r="F12" s="28">
        <v>2.1093199999999999E-2</v>
      </c>
      <c r="G12" s="30"/>
      <c r="H12" s="28">
        <v>3.6241834020165807E-2</v>
      </c>
      <c r="I12" s="29"/>
      <c r="J12" s="28">
        <v>5.5013699999999999E-2</v>
      </c>
      <c r="K12" s="1"/>
    </row>
    <row r="13" spans="1:11" x14ac:dyDescent="0.2">
      <c r="A13" s="1"/>
      <c r="B13" s="14" t="s">
        <v>27</v>
      </c>
      <c r="C13" s="27"/>
      <c r="D13" s="28">
        <v>7.5704300000000002E-2</v>
      </c>
      <c r="E13" s="29"/>
      <c r="F13" s="28">
        <v>0.18760250000000001</v>
      </c>
      <c r="G13" s="30"/>
      <c r="H13" s="28">
        <v>0.16186418463356841</v>
      </c>
      <c r="I13" s="29"/>
      <c r="J13" s="28">
        <v>0.4695744</v>
      </c>
      <c r="K13" s="1"/>
    </row>
    <row r="14" spans="1:11" x14ac:dyDescent="0.2">
      <c r="A14" s="1"/>
      <c r="B14" s="14" t="s">
        <v>28</v>
      </c>
      <c r="C14" s="27"/>
      <c r="D14" s="28">
        <v>4.52177E-2</v>
      </c>
      <c r="E14" s="29"/>
      <c r="F14" s="28">
        <v>2.2426000000000001E-2</v>
      </c>
      <c r="G14" s="30"/>
      <c r="H14" s="28">
        <v>9.6680454630784604E-2</v>
      </c>
      <c r="I14" s="29"/>
      <c r="J14" s="28">
        <v>5.9728499999999997E-2</v>
      </c>
      <c r="K14" s="1"/>
    </row>
    <row r="15" spans="1:11" x14ac:dyDescent="0.2">
      <c r="A15" s="1"/>
      <c r="B15" s="14" t="s">
        <v>23</v>
      </c>
      <c r="C15" s="27"/>
      <c r="D15" s="28">
        <v>1.1899399999999999E-2</v>
      </c>
      <c r="E15" s="29"/>
      <c r="F15" s="28">
        <v>0.20879690000000001</v>
      </c>
      <c r="G15" s="30"/>
      <c r="H15" s="28">
        <v>2.5442236156053011E-2</v>
      </c>
      <c r="I15" s="29"/>
      <c r="J15" s="28">
        <v>0.43491990000000003</v>
      </c>
      <c r="K15" s="1"/>
    </row>
    <row r="16" spans="1:11" x14ac:dyDescent="0.2">
      <c r="A16" s="1"/>
      <c r="B16" s="14" t="s">
        <v>29</v>
      </c>
      <c r="C16" s="27"/>
      <c r="D16" s="28">
        <v>0.1455786</v>
      </c>
      <c r="E16" s="29"/>
      <c r="F16" s="28">
        <v>0.1639399</v>
      </c>
      <c r="G16" s="30"/>
      <c r="H16" s="28">
        <v>0.31126318305692546</v>
      </c>
      <c r="I16" s="29"/>
      <c r="J16" s="28">
        <v>0.36215229999999998</v>
      </c>
      <c r="K16" s="1"/>
    </row>
    <row r="17" spans="1:11" x14ac:dyDescent="0.2">
      <c r="A17" s="1"/>
      <c r="B17" s="14" t="s">
        <v>30</v>
      </c>
      <c r="C17" s="27"/>
      <c r="D17" s="28">
        <v>0.20273089999999999</v>
      </c>
      <c r="E17" s="29"/>
      <c r="F17" s="28">
        <v>0.2314012</v>
      </c>
      <c r="G17" s="30"/>
      <c r="H17" s="28">
        <v>0.43346113534540964</v>
      </c>
      <c r="I17" s="29"/>
      <c r="J17" s="28">
        <v>0.58927379999999996</v>
      </c>
      <c r="K17" s="1"/>
    </row>
    <row r="18" spans="1:11" x14ac:dyDescent="0.2">
      <c r="A18" s="1"/>
      <c r="B18" s="27" t="s">
        <v>31</v>
      </c>
      <c r="C18" s="27"/>
      <c r="D18" s="28">
        <v>0.15723490000000001</v>
      </c>
      <c r="E18" s="29"/>
      <c r="F18" s="28">
        <v>0.1549451</v>
      </c>
      <c r="G18" s="30"/>
      <c r="H18" s="28">
        <v>0.33618564446723198</v>
      </c>
      <c r="I18" s="29"/>
      <c r="J18" s="28">
        <v>0.36906810000000001</v>
      </c>
      <c r="K18" s="1"/>
    </row>
    <row r="19" spans="1:11" x14ac:dyDescent="0.2">
      <c r="A19" s="1"/>
      <c r="B19" s="27" t="s">
        <v>32</v>
      </c>
      <c r="C19" s="27"/>
      <c r="D19" s="28">
        <v>-0.23458419999999999</v>
      </c>
      <c r="E19" s="29"/>
      <c r="F19" s="30">
        <v>0.23566139999999999</v>
      </c>
      <c r="G19" s="30"/>
      <c r="H19" s="28">
        <v>-0.50156702143627163</v>
      </c>
      <c r="I19" s="29"/>
      <c r="J19" s="28">
        <v>0.57600929999999995</v>
      </c>
      <c r="K19" s="1"/>
    </row>
    <row r="20" spans="1:11" x14ac:dyDescent="0.2">
      <c r="A20" s="1"/>
      <c r="B20" s="27" t="s">
        <v>33</v>
      </c>
      <c r="C20" s="27"/>
      <c r="D20" s="31">
        <v>-0.43875120000000001</v>
      </c>
      <c r="E20" s="32"/>
      <c r="F20" s="31">
        <v>0.46009519999999998</v>
      </c>
      <c r="G20" s="31"/>
      <c r="H20" s="31">
        <v>-0.93809869776221044</v>
      </c>
      <c r="I20" s="32"/>
      <c r="J20" s="31">
        <v>1.141402</v>
      </c>
      <c r="K20" s="1"/>
    </row>
    <row r="21" spans="1:11" x14ac:dyDescent="0.2">
      <c r="A21" s="1"/>
      <c r="B21" s="33" t="s">
        <v>261</v>
      </c>
      <c r="C21" s="34"/>
      <c r="D21" s="29"/>
      <c r="E21" s="29"/>
      <c r="F21" s="29"/>
      <c r="G21" s="30"/>
      <c r="H21" s="28"/>
      <c r="I21" s="29"/>
      <c r="J21" s="29"/>
      <c r="K21" s="1"/>
    </row>
    <row r="22" spans="1:11" x14ac:dyDescent="0.2">
      <c r="A22" s="1"/>
      <c r="B22" s="26" t="s">
        <v>304</v>
      </c>
      <c r="C22" s="26"/>
      <c r="D22" s="28">
        <v>2.5944289999999999</v>
      </c>
      <c r="E22" s="29"/>
      <c r="F22" s="28">
        <v>0.68260960000000004</v>
      </c>
      <c r="G22" s="30"/>
      <c r="H22" s="28">
        <v>5.5471767743005911</v>
      </c>
      <c r="I22" s="29"/>
      <c r="J22" s="28">
        <v>2.178696</v>
      </c>
      <c r="K22" s="1"/>
    </row>
    <row r="23" spans="1:11" x14ac:dyDescent="0.2">
      <c r="A23" s="1"/>
      <c r="B23" s="27" t="s">
        <v>305</v>
      </c>
      <c r="C23" s="27"/>
      <c r="D23" s="28">
        <v>-3.0852399999999999E-2</v>
      </c>
      <c r="E23" s="29"/>
      <c r="F23" s="28">
        <v>1.0715199999999999E-2</v>
      </c>
      <c r="G23" s="30"/>
      <c r="H23" s="28">
        <v>-6.5965850948872209E-2</v>
      </c>
      <c r="I23" s="29"/>
      <c r="J23" s="28">
        <v>2.7281799999999998E-2</v>
      </c>
      <c r="K23" s="1"/>
    </row>
    <row r="24" spans="1:11" x14ac:dyDescent="0.2">
      <c r="A24" s="1"/>
      <c r="B24" s="14" t="s">
        <v>306</v>
      </c>
      <c r="C24" s="27"/>
      <c r="D24" s="28">
        <v>-0.12939609999999999</v>
      </c>
      <c r="E24" s="29"/>
      <c r="F24" s="28">
        <v>0.18804940000000001</v>
      </c>
      <c r="G24" s="30"/>
      <c r="H24" s="28">
        <v>-0.27666320435250946</v>
      </c>
      <c r="I24" s="29"/>
      <c r="J24" s="28">
        <v>0.41154259999999998</v>
      </c>
      <c r="K24" s="1"/>
    </row>
    <row r="25" spans="1:11" x14ac:dyDescent="0.2">
      <c r="A25" s="1"/>
      <c r="B25" s="14" t="s">
        <v>307</v>
      </c>
      <c r="C25" s="27"/>
      <c r="D25" s="28">
        <v>-0.69747930000000002</v>
      </c>
      <c r="E25" s="29"/>
      <c r="F25" s="28">
        <v>0.2191545</v>
      </c>
      <c r="G25" s="30"/>
      <c r="H25" s="28">
        <v>-1.4912880535622424</v>
      </c>
      <c r="I25" s="29"/>
      <c r="J25" s="28">
        <v>0.50685579999999997</v>
      </c>
      <c r="K25" s="1"/>
    </row>
    <row r="26" spans="1:11" x14ac:dyDescent="0.2">
      <c r="A26" s="1"/>
      <c r="B26" s="14" t="s">
        <v>308</v>
      </c>
      <c r="C26" s="27"/>
      <c r="D26" s="28">
        <v>-0.2197305</v>
      </c>
      <c r="E26" s="29"/>
      <c r="F26" s="28">
        <v>0.42765219999999998</v>
      </c>
      <c r="G26" s="30"/>
      <c r="H26" s="28">
        <v>-0.46980816441901324</v>
      </c>
      <c r="I26" s="29"/>
      <c r="J26" s="28">
        <v>1.030978</v>
      </c>
      <c r="K26" s="1"/>
    </row>
    <row r="27" spans="1:11" x14ac:dyDescent="0.2">
      <c r="A27" s="1"/>
      <c r="B27" s="14" t="s">
        <v>309</v>
      </c>
      <c r="C27" s="27"/>
      <c r="D27" s="28">
        <v>0.1984679</v>
      </c>
      <c r="E27" s="29"/>
      <c r="F27" s="28">
        <v>0.17668229999999999</v>
      </c>
      <c r="G27" s="30"/>
      <c r="H27" s="28">
        <v>0.42434636882497551</v>
      </c>
      <c r="I27" s="29"/>
      <c r="J27" s="28">
        <v>0.38993359999999999</v>
      </c>
      <c r="K27" s="1"/>
    </row>
    <row r="28" spans="1:11" x14ac:dyDescent="0.2">
      <c r="A28" s="1"/>
      <c r="B28" s="14" t="s">
        <v>310</v>
      </c>
      <c r="C28" s="27"/>
      <c r="D28" s="28">
        <v>-3.9655299999999997E-2</v>
      </c>
      <c r="E28" s="29"/>
      <c r="F28" s="28">
        <v>0.2163417</v>
      </c>
      <c r="G28" s="30"/>
      <c r="H28" s="28">
        <v>-8.4787426881954467E-2</v>
      </c>
      <c r="I28" s="29"/>
      <c r="J28" s="28">
        <v>0.51868840000000005</v>
      </c>
      <c r="K28" s="1"/>
    </row>
    <row r="29" spans="1:11" x14ac:dyDescent="0.2">
      <c r="A29" s="1"/>
      <c r="B29" s="14" t="s">
        <v>311</v>
      </c>
      <c r="C29" s="27"/>
      <c r="D29" s="28">
        <v>0.34516180000000002</v>
      </c>
      <c r="E29" s="29"/>
      <c r="F29" s="28">
        <v>0.50667490000000004</v>
      </c>
      <c r="G29" s="30"/>
      <c r="H29" s="28">
        <v>0.73799418690424212</v>
      </c>
      <c r="I29" s="29"/>
      <c r="J29" s="28">
        <v>1.257036</v>
      </c>
      <c r="K29" s="1"/>
    </row>
    <row r="30" spans="1:11" x14ac:dyDescent="0.2">
      <c r="A30" s="1"/>
      <c r="B30" s="14" t="s">
        <v>312</v>
      </c>
      <c r="C30" s="27"/>
      <c r="D30" s="28">
        <v>1.291831</v>
      </c>
      <c r="E30" s="29"/>
      <c r="F30" s="28">
        <v>0.54670200000000002</v>
      </c>
      <c r="G30" s="30"/>
      <c r="H30" s="28">
        <v>2.7620778674311408</v>
      </c>
      <c r="I30" s="29"/>
      <c r="J30" s="28">
        <v>1.5471649999999999</v>
      </c>
      <c r="K30" s="1"/>
    </row>
    <row r="31" spans="1:11" x14ac:dyDescent="0.2">
      <c r="A31" s="1"/>
      <c r="B31" s="14" t="s">
        <v>313</v>
      </c>
      <c r="C31" s="27"/>
      <c r="D31" s="28">
        <v>1.116471</v>
      </c>
      <c r="E31" s="29"/>
      <c r="F31" s="28">
        <v>0.55960109999999996</v>
      </c>
      <c r="G31" s="30"/>
      <c r="H31" s="28">
        <v>2.3871387501373733</v>
      </c>
      <c r="I31" s="29"/>
      <c r="J31" s="28">
        <v>1.5549580000000001</v>
      </c>
      <c r="K31" s="1"/>
    </row>
    <row r="32" spans="1:11" x14ac:dyDescent="0.2">
      <c r="A32" s="1"/>
      <c r="B32" s="14" t="s">
        <v>314</v>
      </c>
      <c r="C32" s="27"/>
      <c r="D32" s="28">
        <v>0.20710000000000001</v>
      </c>
      <c r="E32" s="29"/>
      <c r="F32" s="28">
        <v>0.3379548</v>
      </c>
      <c r="G32" s="30"/>
      <c r="H32" s="28">
        <v>0.44280275542620462</v>
      </c>
      <c r="I32" s="29"/>
      <c r="J32" s="28">
        <v>0.86689280000000002</v>
      </c>
      <c r="K32" s="1"/>
    </row>
    <row r="33" spans="1:11" x14ac:dyDescent="0.2">
      <c r="A33" s="1"/>
      <c r="B33" s="14" t="s">
        <v>315</v>
      </c>
      <c r="C33" s="27"/>
      <c r="D33" s="28">
        <v>0.74308419999999997</v>
      </c>
      <c r="E33" s="29"/>
      <c r="F33" s="28">
        <v>0.4587213</v>
      </c>
      <c r="G33" s="30"/>
      <c r="H33" s="28">
        <v>1.588796384711139</v>
      </c>
      <c r="I33" s="29"/>
      <c r="J33" s="28">
        <v>1.1531439999999999</v>
      </c>
      <c r="K33" s="1"/>
    </row>
    <row r="34" spans="1:11" x14ac:dyDescent="0.2">
      <c r="A34" s="1"/>
      <c r="B34" s="14" t="s">
        <v>316</v>
      </c>
      <c r="C34" s="27"/>
      <c r="D34" s="28">
        <v>-0.30076900000000001</v>
      </c>
      <c r="E34" s="29"/>
      <c r="F34" s="28">
        <v>0.2653451</v>
      </c>
      <c r="G34" s="30"/>
      <c r="H34" s="28">
        <v>-0.64307745990721454</v>
      </c>
      <c r="I34" s="29"/>
      <c r="J34" s="28">
        <v>0.62062019999999996</v>
      </c>
      <c r="K34" s="1"/>
    </row>
    <row r="35" spans="1:11" x14ac:dyDescent="0.2">
      <c r="A35" s="1"/>
      <c r="B35" s="14" t="s">
        <v>317</v>
      </c>
      <c r="C35" s="27"/>
      <c r="D35" s="28">
        <v>-0.60577239999999999</v>
      </c>
      <c r="E35" s="29"/>
      <c r="F35" s="28">
        <v>0.25195610000000002</v>
      </c>
      <c r="G35" s="30"/>
      <c r="H35" s="28">
        <v>-1.2952085363647754</v>
      </c>
      <c r="I35" s="29"/>
      <c r="J35" s="28">
        <v>0.67798219999999998</v>
      </c>
      <c r="K35" s="1"/>
    </row>
    <row r="36" spans="1:11" x14ac:dyDescent="0.2">
      <c r="A36" s="1"/>
      <c r="B36" s="14" t="s">
        <v>318</v>
      </c>
      <c r="C36" s="27"/>
      <c r="D36" s="28">
        <v>-0.29509439999999998</v>
      </c>
      <c r="E36" s="29"/>
      <c r="F36" s="28">
        <v>0.28333970000000003</v>
      </c>
      <c r="G36" s="30"/>
      <c r="H36" s="28">
        <v>-0.63094453612188595</v>
      </c>
      <c r="I36" s="29"/>
      <c r="J36" s="28">
        <v>0.66652579999999995</v>
      </c>
      <c r="K36" s="1"/>
    </row>
    <row r="37" spans="1:11" x14ac:dyDescent="0.2">
      <c r="A37" s="1"/>
      <c r="B37" s="14" t="s">
        <v>319</v>
      </c>
      <c r="C37" s="27"/>
      <c r="D37" s="28">
        <v>-0.94279760000000001</v>
      </c>
      <c r="E37" s="29"/>
      <c r="F37" s="28">
        <v>0.3053765</v>
      </c>
      <c r="G37" s="30"/>
      <c r="H37" s="28">
        <v>-2.0158057705901142</v>
      </c>
      <c r="I37" s="29"/>
      <c r="J37" s="28">
        <v>0.8286289</v>
      </c>
      <c r="K37" s="1"/>
    </row>
    <row r="38" spans="1:11" x14ac:dyDescent="0.2">
      <c r="A38" s="1"/>
      <c r="B38" s="26" t="s">
        <v>320</v>
      </c>
      <c r="C38" s="26"/>
      <c r="D38" s="28">
        <v>-1.6701950000000001</v>
      </c>
      <c r="E38" s="29"/>
      <c r="F38" s="28">
        <v>0.88357850000000004</v>
      </c>
      <c r="G38" s="30"/>
      <c r="H38" s="28">
        <v>-3.5710620381413318</v>
      </c>
      <c r="I38" s="29"/>
      <c r="J38" s="28">
        <v>2.2962449999999999</v>
      </c>
      <c r="K38" s="1"/>
    </row>
    <row r="39" spans="1:11" x14ac:dyDescent="0.2">
      <c r="A39" s="1"/>
      <c r="B39" s="27" t="s">
        <v>305</v>
      </c>
      <c r="C39" s="27"/>
      <c r="D39" s="28">
        <v>1.37784E-2</v>
      </c>
      <c r="E39" s="29"/>
      <c r="F39" s="28">
        <v>1.6243500000000001E-2</v>
      </c>
      <c r="G39" s="30"/>
      <c r="H39" s="28">
        <v>2.9459746428606551E-2</v>
      </c>
      <c r="I39" s="29"/>
      <c r="J39" s="28">
        <v>3.8231800000000003E-2</v>
      </c>
      <c r="K39" s="1"/>
    </row>
    <row r="40" spans="1:11" x14ac:dyDescent="0.2">
      <c r="A40" s="1"/>
      <c r="B40" s="14" t="s">
        <v>306</v>
      </c>
      <c r="C40" s="27"/>
      <c r="D40" s="28">
        <v>0.45614369999999999</v>
      </c>
      <c r="E40" s="29"/>
      <c r="F40" s="28">
        <v>0.30717949999999999</v>
      </c>
      <c r="G40" s="30"/>
      <c r="H40" s="28">
        <v>0.97528579058572684</v>
      </c>
      <c r="I40" s="29"/>
      <c r="J40" s="28">
        <v>0.74358310000000005</v>
      </c>
      <c r="K40" s="1"/>
    </row>
    <row r="41" spans="1:11" x14ac:dyDescent="0.2">
      <c r="A41" s="1"/>
      <c r="B41" s="14" t="s">
        <v>307</v>
      </c>
      <c r="C41" s="27"/>
      <c r="D41" s="28">
        <v>0.66619879999999998</v>
      </c>
      <c r="E41" s="29"/>
      <c r="F41" s="28">
        <v>0.32709070000000001</v>
      </c>
      <c r="G41" s="30"/>
      <c r="H41" s="28">
        <v>1.4244068773618106</v>
      </c>
      <c r="I41" s="29"/>
      <c r="J41" s="28">
        <v>0.89792810000000001</v>
      </c>
      <c r="K41" s="1"/>
    </row>
    <row r="42" spans="1:11" x14ac:dyDescent="0.2">
      <c r="A42" s="1"/>
      <c r="B42" s="14" t="s">
        <v>308</v>
      </c>
      <c r="C42" s="27"/>
      <c r="D42" s="28">
        <v>-0.97651330000000003</v>
      </c>
      <c r="E42" s="29"/>
      <c r="F42" s="28">
        <v>0.54311039999999999</v>
      </c>
      <c r="G42" s="30"/>
      <c r="H42" s="28">
        <v>-2.0878936743135488</v>
      </c>
      <c r="I42" s="29"/>
      <c r="J42" s="28">
        <v>1.2231970000000001</v>
      </c>
      <c r="K42" s="1"/>
    </row>
    <row r="43" spans="1:11" x14ac:dyDescent="0.2">
      <c r="A43" s="1"/>
      <c r="B43" s="14" t="s">
        <v>309</v>
      </c>
      <c r="C43" s="27"/>
      <c r="D43" s="28">
        <v>-0.16969609999999999</v>
      </c>
      <c r="E43" s="29"/>
      <c r="F43" s="28">
        <v>0.278003</v>
      </c>
      <c r="G43" s="30"/>
      <c r="H43" s="28">
        <v>-0.36282907129445074</v>
      </c>
      <c r="I43" s="29"/>
      <c r="J43" s="28">
        <v>0.70354519999999998</v>
      </c>
      <c r="K43" s="1"/>
    </row>
    <row r="44" spans="1:11" x14ac:dyDescent="0.2">
      <c r="A44" s="1"/>
      <c r="B44" s="14" t="s">
        <v>310</v>
      </c>
      <c r="C44" s="27"/>
      <c r="D44" s="28">
        <v>7.4462899999999999E-2</v>
      </c>
      <c r="E44" s="29"/>
      <c r="F44" s="28">
        <v>0.29635159999999999</v>
      </c>
      <c r="G44" s="30"/>
      <c r="H44" s="28">
        <v>0.15920993383402188</v>
      </c>
      <c r="I44" s="29"/>
      <c r="J44" s="28">
        <v>0.65615129999999999</v>
      </c>
      <c r="K44" s="1"/>
    </row>
    <row r="45" spans="1:11" x14ac:dyDescent="0.2">
      <c r="A45" s="1"/>
      <c r="B45" s="14" t="s">
        <v>311</v>
      </c>
      <c r="C45" s="27"/>
      <c r="D45" s="28">
        <v>0.35536190000000001</v>
      </c>
      <c r="E45" s="29"/>
      <c r="F45" s="28">
        <v>0.58664620000000001</v>
      </c>
      <c r="G45" s="30"/>
      <c r="H45" s="28">
        <v>0.75980313130609067</v>
      </c>
      <c r="I45" s="29"/>
      <c r="J45" s="28">
        <v>1.450261</v>
      </c>
      <c r="K45" s="1"/>
    </row>
    <row r="46" spans="1:11" x14ac:dyDescent="0.2">
      <c r="A46" s="1"/>
      <c r="B46" s="14" t="s">
        <v>312</v>
      </c>
      <c r="C46" s="27"/>
      <c r="D46" s="28">
        <v>0.83310839999999997</v>
      </c>
      <c r="E46" s="29"/>
      <c r="F46" s="28">
        <v>0.64634570000000002</v>
      </c>
      <c r="G46" s="30"/>
      <c r="H46" s="28">
        <v>1.7812781027943825</v>
      </c>
      <c r="I46" s="29"/>
      <c r="J46" s="28">
        <v>1.6635089999999999</v>
      </c>
      <c r="K46" s="1"/>
    </row>
    <row r="47" spans="1:11" x14ac:dyDescent="0.2">
      <c r="A47" s="1"/>
      <c r="B47" s="14" t="s">
        <v>313</v>
      </c>
      <c r="C47" s="27"/>
      <c r="D47" s="28">
        <v>0.81730199999999997</v>
      </c>
      <c r="E47" s="29"/>
      <c r="F47" s="28">
        <v>0.69385300000000005</v>
      </c>
      <c r="G47" s="30"/>
      <c r="H47" s="28">
        <v>1.7474822675777297</v>
      </c>
      <c r="I47" s="29"/>
      <c r="J47" s="28">
        <v>1.743859</v>
      </c>
      <c r="K47" s="1"/>
    </row>
    <row r="48" spans="1:11" x14ac:dyDescent="0.2">
      <c r="A48" s="1"/>
      <c r="B48" s="14" t="s">
        <v>314</v>
      </c>
      <c r="C48" s="27"/>
      <c r="D48" s="28">
        <v>-0.37923400000000002</v>
      </c>
      <c r="E48" s="29"/>
      <c r="F48" s="28">
        <v>0.44683620000000002</v>
      </c>
      <c r="G48" s="30"/>
      <c r="H48" s="28">
        <v>-0.81084432714293231</v>
      </c>
      <c r="I48" s="29"/>
      <c r="J48" s="28">
        <v>1.0803069999999999</v>
      </c>
      <c r="K48" s="1"/>
    </row>
    <row r="49" spans="1:11" x14ac:dyDescent="0.2">
      <c r="A49" s="1"/>
      <c r="B49" s="14" t="s">
        <v>315</v>
      </c>
      <c r="C49" s="27"/>
      <c r="D49" s="28">
        <v>1.4354910000000001</v>
      </c>
      <c r="E49" s="29"/>
      <c r="F49" s="28">
        <v>0.50812310000000005</v>
      </c>
      <c r="G49" s="30"/>
      <c r="H49" s="28">
        <v>3.0692388710261604</v>
      </c>
      <c r="I49" s="29"/>
      <c r="J49" s="28">
        <v>1.2084649999999999</v>
      </c>
      <c r="K49" s="1"/>
    </row>
    <row r="50" spans="1:11" x14ac:dyDescent="0.2">
      <c r="A50" s="1"/>
      <c r="B50" s="14" t="s">
        <v>316</v>
      </c>
      <c r="C50" s="27"/>
      <c r="D50" s="28">
        <v>-2.2474999999999998E-2</v>
      </c>
      <c r="E50" s="29"/>
      <c r="F50" s="28">
        <v>0.55950129999999998</v>
      </c>
      <c r="G50" s="30"/>
      <c r="H50" s="28">
        <v>-4.8054041179159568E-2</v>
      </c>
      <c r="I50" s="29"/>
      <c r="J50" s="28">
        <v>1.3012809999999999</v>
      </c>
      <c r="K50" s="1"/>
    </row>
    <row r="51" spans="1:11" x14ac:dyDescent="0.2">
      <c r="A51" s="1"/>
      <c r="B51" s="14" t="s">
        <v>317</v>
      </c>
      <c r="C51" s="27"/>
      <c r="D51" s="28">
        <v>0.54562630000000001</v>
      </c>
      <c r="E51" s="29"/>
      <c r="F51" s="28">
        <v>0.49894909999999998</v>
      </c>
      <c r="G51" s="30"/>
      <c r="H51" s="28">
        <v>1.1666095078368177</v>
      </c>
      <c r="I51" s="29"/>
      <c r="J51" s="28">
        <v>1.281919</v>
      </c>
      <c r="K51" s="1"/>
    </row>
    <row r="52" spans="1:11" x14ac:dyDescent="0.2">
      <c r="A52" s="1"/>
      <c r="B52" s="14" t="s">
        <v>318</v>
      </c>
      <c r="C52" s="27"/>
      <c r="D52" s="28">
        <v>1.085259</v>
      </c>
      <c r="E52" s="29"/>
      <c r="F52" s="28">
        <v>0.51000889999999999</v>
      </c>
      <c r="G52" s="30"/>
      <c r="H52" s="28">
        <v>2.3204040345296346</v>
      </c>
      <c r="I52" s="29"/>
      <c r="J52" s="28">
        <v>1.3057540000000001</v>
      </c>
      <c r="K52" s="1"/>
    </row>
    <row r="53" spans="1:11" x14ac:dyDescent="0.2">
      <c r="A53" s="1"/>
      <c r="B53" s="14" t="s">
        <v>319</v>
      </c>
      <c r="C53" s="27"/>
      <c r="D53" s="28">
        <v>1.107372</v>
      </c>
      <c r="E53" s="29"/>
      <c r="F53" s="28">
        <v>0.52449330000000005</v>
      </c>
      <c r="G53" s="30"/>
      <c r="H53" s="28">
        <v>2.3676840795839063</v>
      </c>
      <c r="I53" s="29"/>
      <c r="J53" s="28">
        <v>1.3223590000000001</v>
      </c>
      <c r="K53" s="1"/>
    </row>
    <row r="54" spans="1:11" x14ac:dyDescent="0.2">
      <c r="A54" s="1"/>
      <c r="B54" s="26" t="s">
        <v>321</v>
      </c>
      <c r="C54" s="26"/>
      <c r="D54" s="28">
        <v>-0.52147840000000001</v>
      </c>
      <c r="E54" s="29"/>
      <c r="F54" s="28">
        <v>0.84330249999999995</v>
      </c>
      <c r="G54" s="30"/>
      <c r="H54" s="28">
        <v>-1.1149786210296886</v>
      </c>
      <c r="I54" s="29"/>
      <c r="J54" s="28">
        <v>2.1692450000000001</v>
      </c>
      <c r="K54" s="1"/>
    </row>
    <row r="55" spans="1:11" x14ac:dyDescent="0.2">
      <c r="A55" s="1"/>
      <c r="B55" s="27" t="s">
        <v>305</v>
      </c>
      <c r="C55" s="27"/>
      <c r="D55" s="28">
        <v>2.2827099999999999E-2</v>
      </c>
      <c r="E55" s="29"/>
      <c r="F55" s="28">
        <v>1.8203400000000002E-2</v>
      </c>
      <c r="G55" s="30"/>
      <c r="H55" s="28">
        <v>4.8806870006709385E-2</v>
      </c>
      <c r="I55" s="29"/>
      <c r="J55" s="28">
        <v>4.4568000000000003E-2</v>
      </c>
      <c r="K55" s="1"/>
    </row>
    <row r="56" spans="1:11" x14ac:dyDescent="0.2">
      <c r="A56" s="1"/>
      <c r="B56" s="14" t="s">
        <v>306</v>
      </c>
      <c r="C56" s="27"/>
      <c r="D56" s="28">
        <v>0.2691866</v>
      </c>
      <c r="E56" s="29"/>
      <c r="F56" s="28">
        <v>0.30283559999999998</v>
      </c>
      <c r="G56" s="30"/>
      <c r="H56" s="28">
        <v>0.57555078804351312</v>
      </c>
      <c r="I56" s="29"/>
      <c r="J56" s="28">
        <v>0.66384609999999999</v>
      </c>
      <c r="K56" s="1"/>
    </row>
    <row r="57" spans="1:11" x14ac:dyDescent="0.2">
      <c r="A57" s="1"/>
      <c r="B57" s="14" t="s">
        <v>307</v>
      </c>
      <c r="C57" s="27"/>
      <c r="D57" s="28">
        <v>-4.3021499999999997E-2</v>
      </c>
      <c r="E57" s="29"/>
      <c r="F57" s="28">
        <v>0.35496660000000002</v>
      </c>
      <c r="G57" s="30"/>
      <c r="H57" s="28">
        <v>-9.1984735599075135E-2</v>
      </c>
      <c r="I57" s="29"/>
      <c r="J57" s="28">
        <v>0.75796090000000005</v>
      </c>
      <c r="K57" s="1"/>
    </row>
    <row r="58" spans="1:11" x14ac:dyDescent="0.2">
      <c r="A58" s="1"/>
      <c r="B58" s="14" t="s">
        <v>308</v>
      </c>
      <c r="C58" s="27"/>
      <c r="D58" s="28">
        <v>-1.2688269999999999</v>
      </c>
      <c r="E58" s="29"/>
      <c r="F58" s="28">
        <v>0.55258560000000001</v>
      </c>
      <c r="G58" s="30"/>
      <c r="H58" s="28">
        <v>-2.7128927656164405</v>
      </c>
      <c r="I58" s="29"/>
      <c r="J58" s="28">
        <v>1.4525490000000001</v>
      </c>
      <c r="K58" s="1"/>
    </row>
    <row r="59" spans="1:11" x14ac:dyDescent="0.2">
      <c r="A59" s="1"/>
      <c r="B59" s="14" t="s">
        <v>309</v>
      </c>
      <c r="C59" s="27"/>
      <c r="D59" s="28">
        <v>0.1562308</v>
      </c>
      <c r="E59" s="29"/>
      <c r="F59" s="28">
        <v>0.27906930000000002</v>
      </c>
      <c r="G59" s="30"/>
      <c r="H59" s="28">
        <v>0.334038767370547</v>
      </c>
      <c r="I59" s="29"/>
      <c r="J59" s="28">
        <v>0.67213420000000001</v>
      </c>
      <c r="K59" s="1"/>
    </row>
    <row r="60" spans="1:11" x14ac:dyDescent="0.2">
      <c r="A60" s="1"/>
      <c r="B60" s="14" t="s">
        <v>310</v>
      </c>
      <c r="C60" s="27"/>
      <c r="D60" s="28">
        <v>-5.4659899999999997E-2</v>
      </c>
      <c r="E60" s="29"/>
      <c r="F60" s="28">
        <v>0.3402155</v>
      </c>
      <c r="G60" s="30"/>
      <c r="H60" s="28">
        <v>-0.11686892482530564</v>
      </c>
      <c r="I60" s="29"/>
      <c r="J60" s="28">
        <v>0.71398159999999999</v>
      </c>
      <c r="K60" s="1"/>
    </row>
    <row r="61" spans="1:11" x14ac:dyDescent="0.2">
      <c r="A61" s="1"/>
      <c r="B61" s="14" t="s">
        <v>311</v>
      </c>
      <c r="C61" s="27"/>
      <c r="D61" s="28">
        <v>-1.0175959999999999</v>
      </c>
      <c r="E61" s="29"/>
      <c r="F61" s="28">
        <v>0.64253859999999996</v>
      </c>
      <c r="G61" s="30"/>
      <c r="H61" s="28">
        <v>-2.1757330406117048</v>
      </c>
      <c r="I61" s="29"/>
      <c r="J61" s="28">
        <v>1.5794509999999999</v>
      </c>
      <c r="K61" s="1"/>
    </row>
    <row r="62" spans="1:11" x14ac:dyDescent="0.2">
      <c r="A62" s="1"/>
      <c r="B62" s="14" t="s">
        <v>312</v>
      </c>
      <c r="C62" s="27"/>
      <c r="D62" s="28">
        <v>-1.5156400000000001</v>
      </c>
      <c r="E62" s="29"/>
      <c r="F62" s="28">
        <v>1.132193</v>
      </c>
      <c r="G62" s="30"/>
      <c r="H62" s="28">
        <v>-3.2406063169201968</v>
      </c>
      <c r="I62" s="29"/>
      <c r="J62" s="28">
        <v>13.37843</v>
      </c>
      <c r="K62" s="1"/>
    </row>
    <row r="63" spans="1:11" x14ac:dyDescent="0.2">
      <c r="A63" s="1"/>
      <c r="B63" s="14" t="s">
        <v>313</v>
      </c>
      <c r="C63" s="27"/>
      <c r="D63" s="28">
        <v>0.339007</v>
      </c>
      <c r="E63" s="29"/>
      <c r="F63" s="28">
        <v>0.60327330000000001</v>
      </c>
      <c r="G63" s="30"/>
      <c r="H63" s="28">
        <v>0.7248345422924739</v>
      </c>
      <c r="I63" s="29"/>
      <c r="J63" s="28">
        <v>1.483331</v>
      </c>
      <c r="K63" s="1"/>
    </row>
    <row r="64" spans="1:11" x14ac:dyDescent="0.2">
      <c r="A64" s="1"/>
      <c r="B64" s="14" t="s">
        <v>314</v>
      </c>
      <c r="C64" s="27"/>
      <c r="D64" s="28">
        <v>21.584910000000001</v>
      </c>
      <c r="E64" s="29"/>
      <c r="F64" s="28">
        <v>3.808182</v>
      </c>
      <c r="G64" s="30"/>
      <c r="H64" s="28">
        <v>46.150930099597481</v>
      </c>
      <c r="I64" s="29"/>
      <c r="J64" s="28">
        <v>32.21313</v>
      </c>
      <c r="K64" s="1"/>
    </row>
    <row r="65" spans="1:11" x14ac:dyDescent="0.2">
      <c r="A65" s="1"/>
      <c r="B65" s="14" t="s">
        <v>315</v>
      </c>
      <c r="C65" s="27"/>
      <c r="D65" s="28">
        <v>0.76255260000000002</v>
      </c>
      <c r="E65" s="29"/>
      <c r="F65" s="28">
        <v>0.50370490000000001</v>
      </c>
      <c r="G65" s="30"/>
      <c r="H65" s="28">
        <v>1.6304219818320445</v>
      </c>
      <c r="I65" s="29"/>
      <c r="J65" s="28">
        <v>1.199587</v>
      </c>
      <c r="K65" s="1"/>
    </row>
    <row r="66" spans="1:11" x14ac:dyDescent="0.2">
      <c r="A66" s="1"/>
      <c r="B66" s="14" t="s">
        <v>316</v>
      </c>
      <c r="C66" s="27"/>
      <c r="D66" s="28">
        <v>0.35116239999999999</v>
      </c>
      <c r="E66" s="29"/>
      <c r="F66" s="28">
        <v>0.44186589999999998</v>
      </c>
      <c r="G66" s="30"/>
      <c r="H66" s="28">
        <v>0.75082413482413812</v>
      </c>
      <c r="I66" s="29"/>
      <c r="J66" s="28">
        <v>1.00654</v>
      </c>
      <c r="K66" s="1"/>
    </row>
    <row r="67" spans="1:11" x14ac:dyDescent="0.2">
      <c r="A67" s="1"/>
      <c r="B67" s="14" t="s">
        <v>317</v>
      </c>
      <c r="C67" s="27"/>
      <c r="D67" s="28">
        <v>0.18794530000000001</v>
      </c>
      <c r="E67" s="29"/>
      <c r="F67" s="28">
        <v>0.4322027</v>
      </c>
      <c r="G67" s="30"/>
      <c r="H67" s="28">
        <v>0.40184788367650726</v>
      </c>
      <c r="I67" s="29"/>
      <c r="J67" s="28">
        <v>1.047199</v>
      </c>
      <c r="K67" s="1"/>
    </row>
    <row r="68" spans="1:11" x14ac:dyDescent="0.2">
      <c r="A68" s="1"/>
      <c r="B68" s="14" t="s">
        <v>318</v>
      </c>
      <c r="C68" s="27"/>
      <c r="D68" s="28">
        <v>-0.1927731</v>
      </c>
      <c r="E68" s="29"/>
      <c r="F68" s="28">
        <v>0.50172779999999995</v>
      </c>
      <c r="G68" s="30"/>
      <c r="H68" s="28">
        <v>-0.41217025520063388</v>
      </c>
      <c r="I68" s="29"/>
      <c r="J68" s="28">
        <v>1.1610370000000001</v>
      </c>
      <c r="K68" s="1"/>
    </row>
    <row r="69" spans="1:11" x14ac:dyDescent="0.2">
      <c r="A69" s="1"/>
      <c r="B69" s="14" t="s">
        <v>319</v>
      </c>
      <c r="C69" s="27"/>
      <c r="D69" s="28">
        <v>-0.17422499999999999</v>
      </c>
      <c r="E69" s="29"/>
      <c r="F69" s="28">
        <v>0.51351849999999999</v>
      </c>
      <c r="G69" s="30"/>
      <c r="H69" s="28">
        <v>-0.37251236148783434</v>
      </c>
      <c r="I69" s="29"/>
      <c r="J69" s="28">
        <v>1.2513289999999999</v>
      </c>
      <c r="K69" s="1"/>
    </row>
    <row r="70" spans="1:11" x14ac:dyDescent="0.2">
      <c r="A70" s="1"/>
      <c r="B70" s="35" t="s">
        <v>45</v>
      </c>
      <c r="C70" s="35"/>
      <c r="D70" s="149">
        <v>1830</v>
      </c>
      <c r="E70" s="149"/>
      <c r="F70" s="149"/>
      <c r="G70" s="149"/>
      <c r="H70" s="149"/>
      <c r="I70" s="149"/>
      <c r="J70" s="149"/>
      <c r="K70" s="1"/>
    </row>
    <row r="71" spans="1:11" x14ac:dyDescent="0.2">
      <c r="A71" s="1"/>
      <c r="B71" s="6" t="s">
        <v>46</v>
      </c>
      <c r="C71" s="6"/>
      <c r="D71" s="150">
        <v>422730</v>
      </c>
      <c r="E71" s="150"/>
      <c r="F71" s="150"/>
      <c r="G71" s="150"/>
      <c r="H71" s="150"/>
      <c r="I71" s="150"/>
      <c r="J71" s="150"/>
      <c r="K71" s="1"/>
    </row>
    <row r="72" spans="1:11" ht="17" thickBot="1" x14ac:dyDescent="0.25">
      <c r="A72" s="1"/>
      <c r="B72" s="9" t="s">
        <v>47</v>
      </c>
      <c r="C72" s="9"/>
      <c r="D72" s="151">
        <v>-5815.5546999999997</v>
      </c>
      <c r="E72" s="151"/>
      <c r="F72" s="151"/>
      <c r="G72" s="151"/>
      <c r="H72" s="151"/>
      <c r="I72" s="151"/>
      <c r="J72" s="151"/>
      <c r="K72" s="1"/>
    </row>
    <row r="73" spans="1:11" ht="17" thickTop="1" x14ac:dyDescent="0.2">
      <c r="A73" s="1"/>
      <c r="B73" s="144" t="s">
        <v>338</v>
      </c>
      <c r="C73" s="144"/>
      <c r="D73" s="144"/>
      <c r="E73" s="144"/>
      <c r="F73" s="144"/>
      <c r="G73" s="144"/>
      <c r="H73" s="144"/>
      <c r="I73" s="144"/>
      <c r="J73" s="144"/>
      <c r="K73" s="1"/>
    </row>
    <row r="74" spans="1:11" x14ac:dyDescent="0.2">
      <c r="A74" s="1"/>
      <c r="B74" s="145"/>
      <c r="C74" s="145"/>
      <c r="D74" s="145"/>
      <c r="E74" s="145"/>
      <c r="F74" s="145"/>
      <c r="G74" s="145"/>
      <c r="H74" s="145"/>
      <c r="I74" s="145"/>
      <c r="J74" s="145"/>
      <c r="K74" s="1"/>
    </row>
    <row r="75" spans="1:11" x14ac:dyDescent="0.2">
      <c r="A75" s="1"/>
      <c r="B75" s="145"/>
      <c r="C75" s="145"/>
      <c r="D75" s="145"/>
      <c r="E75" s="145"/>
      <c r="F75" s="145"/>
      <c r="G75" s="145"/>
      <c r="H75" s="145"/>
      <c r="I75" s="145"/>
      <c r="J75" s="145"/>
      <c r="K75" s="1"/>
    </row>
    <row r="76" spans="1:11" x14ac:dyDescent="0.2">
      <c r="A76" s="1"/>
      <c r="B76" s="145"/>
      <c r="C76" s="145"/>
      <c r="D76" s="145"/>
      <c r="E76" s="145"/>
      <c r="F76" s="145"/>
      <c r="G76" s="145"/>
      <c r="H76" s="145"/>
      <c r="I76" s="145"/>
      <c r="J76" s="145"/>
      <c r="K76" s="1"/>
    </row>
    <row r="77" spans="1:11" x14ac:dyDescent="0.2">
      <c r="A77" s="1"/>
      <c r="B77" s="145"/>
      <c r="C77" s="145"/>
      <c r="D77" s="145"/>
      <c r="E77" s="145"/>
      <c r="F77" s="145"/>
      <c r="G77" s="145"/>
      <c r="H77" s="145"/>
      <c r="I77" s="145"/>
      <c r="J77" s="145"/>
      <c r="K77" s="1"/>
    </row>
    <row r="78" spans="1:11" x14ac:dyDescent="0.2">
      <c r="A78" s="1"/>
      <c r="B78" s="145"/>
      <c r="C78" s="145"/>
      <c r="D78" s="145"/>
      <c r="E78" s="145"/>
      <c r="F78" s="145"/>
      <c r="G78" s="145"/>
      <c r="H78" s="145"/>
      <c r="I78" s="145"/>
      <c r="J78" s="145"/>
      <c r="K78" s="1"/>
    </row>
    <row r="79" spans="1:11" x14ac:dyDescent="0.2">
      <c r="A79" s="1"/>
      <c r="B79" s="145"/>
      <c r="C79" s="145"/>
      <c r="D79" s="145"/>
      <c r="E79" s="145"/>
      <c r="F79" s="145"/>
      <c r="G79" s="145"/>
      <c r="H79" s="145"/>
      <c r="I79" s="145"/>
      <c r="J79" s="145"/>
      <c r="K79" s="1"/>
    </row>
    <row r="80" spans="1:11" x14ac:dyDescent="0.2">
      <c r="A80" s="1"/>
      <c r="B80" s="145"/>
      <c r="C80" s="145"/>
      <c r="D80" s="145"/>
      <c r="E80" s="145"/>
      <c r="F80" s="145"/>
      <c r="G80" s="145"/>
      <c r="H80" s="145"/>
      <c r="I80" s="145"/>
      <c r="J80" s="145"/>
      <c r="K80" s="1"/>
    </row>
    <row r="81" spans="1:11" x14ac:dyDescent="0.2">
      <c r="A81" s="1"/>
      <c r="B81" s="1"/>
      <c r="C81" s="1"/>
      <c r="D81" s="1"/>
      <c r="E81" s="1"/>
      <c r="F81" s="1"/>
      <c r="G81" s="1"/>
      <c r="H81" s="1"/>
      <c r="I81" s="1"/>
      <c r="J81" s="1"/>
      <c r="K81" s="1"/>
    </row>
  </sheetData>
  <mergeCells count="7">
    <mergeCell ref="B73:J80"/>
    <mergeCell ref="B2:J2"/>
    <mergeCell ref="D3:F3"/>
    <mergeCell ref="H3:J3"/>
    <mergeCell ref="D70:J70"/>
    <mergeCell ref="D71:J71"/>
    <mergeCell ref="D72:J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F000-1D2F-0D4D-8B6F-043B8CA3720A}">
  <dimension ref="A1:H32"/>
  <sheetViews>
    <sheetView topLeftCell="A23" zoomScale="150" zoomScaleNormal="150" workbookViewId="0">
      <selection activeCell="B24" sqref="B24:G29"/>
    </sheetView>
  </sheetViews>
  <sheetFormatPr baseColWidth="10" defaultRowHeight="16" x14ac:dyDescent="0.2"/>
  <cols>
    <col min="1" max="1" width="10.83203125" style="21"/>
    <col min="2" max="2" width="25.33203125" style="21" customWidth="1"/>
    <col min="3" max="3" width="12.6640625" style="21" customWidth="1"/>
    <col min="4" max="4" width="1.83203125" style="21" customWidth="1"/>
    <col min="5" max="5" width="14.6640625" style="21" customWidth="1"/>
    <col min="6" max="6" width="1.83203125" style="21" customWidth="1"/>
    <col min="7" max="7" width="14.5" style="21" customWidth="1"/>
    <col min="8" max="8" width="10.83203125" style="21"/>
  </cols>
  <sheetData>
    <row r="1" spans="1:8" x14ac:dyDescent="0.2">
      <c r="A1" s="12"/>
      <c r="B1" s="12"/>
      <c r="C1" s="12"/>
      <c r="D1" s="12"/>
      <c r="E1" s="12"/>
      <c r="F1" s="12"/>
      <c r="G1" s="12"/>
      <c r="H1" s="12"/>
    </row>
    <row r="2" spans="1:8" ht="17" thickBot="1" x14ac:dyDescent="0.25">
      <c r="A2" s="12"/>
      <c r="B2" s="143" t="s">
        <v>11</v>
      </c>
      <c r="C2" s="143"/>
      <c r="D2" s="143"/>
      <c r="E2" s="143"/>
      <c r="F2" s="143"/>
      <c r="G2" s="143"/>
      <c r="H2" s="12"/>
    </row>
    <row r="3" spans="1:8" ht="17" thickTop="1" x14ac:dyDescent="0.2">
      <c r="A3" s="12"/>
      <c r="B3" s="2"/>
      <c r="C3" s="13" t="s">
        <v>12</v>
      </c>
      <c r="D3" s="2"/>
      <c r="E3" s="13" t="s">
        <v>13</v>
      </c>
      <c r="F3" s="2"/>
      <c r="G3" s="13" t="s">
        <v>14</v>
      </c>
      <c r="H3" s="12"/>
    </row>
    <row r="4" spans="1:8" x14ac:dyDescent="0.2">
      <c r="A4" s="12"/>
      <c r="B4" s="14" t="s">
        <v>15</v>
      </c>
      <c r="C4" s="15">
        <v>62.93</v>
      </c>
      <c r="D4" s="16"/>
      <c r="E4" s="15">
        <v>4.1025</v>
      </c>
      <c r="F4" s="16"/>
      <c r="G4" s="15">
        <v>0.46128980000000003</v>
      </c>
      <c r="H4" s="12"/>
    </row>
    <row r="5" spans="1:8" x14ac:dyDescent="0.2">
      <c r="A5" s="12"/>
      <c r="B5" s="14" t="s">
        <v>16</v>
      </c>
      <c r="C5" s="15">
        <v>0.03</v>
      </c>
      <c r="D5" s="16"/>
      <c r="E5" s="15">
        <v>0.11</v>
      </c>
      <c r="F5" s="16"/>
      <c r="G5" s="15">
        <v>0</v>
      </c>
      <c r="H5" s="12"/>
    </row>
    <row r="6" spans="1:8" x14ac:dyDescent="0.2">
      <c r="A6" s="12"/>
      <c r="B6" s="14" t="s">
        <v>17</v>
      </c>
      <c r="C6" s="15">
        <v>0.71</v>
      </c>
      <c r="D6" s="16"/>
      <c r="E6" s="15">
        <v>0.77</v>
      </c>
      <c r="F6" s="16"/>
      <c r="G6" s="15">
        <v>0.8</v>
      </c>
      <c r="H6" s="12"/>
    </row>
    <row r="7" spans="1:8" x14ac:dyDescent="0.2">
      <c r="A7" s="12"/>
      <c r="B7" s="14" t="s">
        <v>18</v>
      </c>
      <c r="C7" s="15">
        <v>0.19</v>
      </c>
      <c r="D7" s="16"/>
      <c r="E7" s="15">
        <v>7.0000000000000007E-2</v>
      </c>
      <c r="F7" s="16"/>
      <c r="G7" s="15">
        <v>0.09</v>
      </c>
      <c r="H7" s="12"/>
    </row>
    <row r="8" spans="1:8" x14ac:dyDescent="0.2">
      <c r="A8" s="12"/>
      <c r="B8" s="14" t="s">
        <v>19</v>
      </c>
      <c r="C8" s="15">
        <v>7.0000000000000007E-2</v>
      </c>
      <c r="D8" s="16"/>
      <c r="E8" s="15">
        <v>0.05</v>
      </c>
      <c r="F8" s="16"/>
      <c r="G8" s="15">
        <v>0.11</v>
      </c>
      <c r="H8" s="12"/>
    </row>
    <row r="9" spans="1:8" x14ac:dyDescent="0.2">
      <c r="A9" s="12"/>
      <c r="B9" s="14" t="s">
        <v>20</v>
      </c>
      <c r="C9" s="15">
        <v>25.577539999999999</v>
      </c>
      <c r="D9" s="16"/>
      <c r="E9" s="15">
        <v>27.781780000000001</v>
      </c>
      <c r="F9" s="16"/>
      <c r="G9" s="15">
        <v>22.27638</v>
      </c>
      <c r="H9" s="12"/>
    </row>
    <row r="10" spans="1:8" x14ac:dyDescent="0.2">
      <c r="A10" s="12"/>
      <c r="B10" s="14" t="s">
        <v>21</v>
      </c>
      <c r="C10" s="15">
        <v>0.57073169999999995</v>
      </c>
      <c r="D10" s="16"/>
      <c r="E10" s="15">
        <v>0.7338983</v>
      </c>
      <c r="F10" s="16"/>
      <c r="G10" s="15">
        <v>0.57265449999999996</v>
      </c>
      <c r="H10" s="12"/>
    </row>
    <row r="11" spans="1:8" x14ac:dyDescent="0.2">
      <c r="A11" s="12"/>
      <c r="B11" s="14" t="s">
        <v>22</v>
      </c>
      <c r="C11" s="15">
        <v>16.644919999999999</v>
      </c>
      <c r="D11" s="16"/>
      <c r="E11" s="15">
        <v>18.91123</v>
      </c>
      <c r="F11" s="16"/>
      <c r="G11" s="15">
        <v>15.646129999999999</v>
      </c>
      <c r="H11" s="12"/>
    </row>
    <row r="12" spans="1:8" x14ac:dyDescent="0.2">
      <c r="A12" s="12"/>
      <c r="B12" s="14" t="s">
        <v>23</v>
      </c>
      <c r="C12" s="15">
        <v>0.68780490000000005</v>
      </c>
      <c r="D12" s="16"/>
      <c r="E12" s="15">
        <v>0.83333330000000005</v>
      </c>
      <c r="F12" s="16"/>
      <c r="G12" s="15">
        <v>0.78318080000000001</v>
      </c>
      <c r="H12" s="12"/>
    </row>
    <row r="13" spans="1:8" x14ac:dyDescent="0.2">
      <c r="A13" s="12"/>
      <c r="B13" s="14" t="s">
        <v>24</v>
      </c>
      <c r="C13" s="15">
        <v>2.234146</v>
      </c>
      <c r="D13" s="16"/>
      <c r="E13" s="15">
        <v>3.724294</v>
      </c>
      <c r="F13" s="16"/>
      <c r="G13" s="15">
        <v>0.77517159999999996</v>
      </c>
      <c r="H13" s="12"/>
    </row>
    <row r="14" spans="1:8" x14ac:dyDescent="0.2">
      <c r="A14" s="12"/>
      <c r="B14" s="14" t="s">
        <v>25</v>
      </c>
      <c r="C14" s="15">
        <v>3.7093600000000002</v>
      </c>
      <c r="D14" s="16"/>
      <c r="E14" s="15">
        <v>5.4827560000000002</v>
      </c>
      <c r="F14" s="16"/>
      <c r="G14" s="15">
        <v>2.4713959999999999</v>
      </c>
      <c r="H14" s="12"/>
    </row>
    <row r="15" spans="1:8" x14ac:dyDescent="0.2">
      <c r="A15" s="12"/>
      <c r="B15" s="14" t="s">
        <v>26</v>
      </c>
      <c r="C15" s="15">
        <v>2.8536589999999999</v>
      </c>
      <c r="D15" s="16"/>
      <c r="E15" s="15">
        <v>4.7875709999999998</v>
      </c>
      <c r="F15" s="16"/>
      <c r="G15" s="15">
        <v>2.1378720000000002</v>
      </c>
      <c r="H15" s="12"/>
    </row>
    <row r="16" spans="1:8" x14ac:dyDescent="0.2">
      <c r="A16" s="12"/>
      <c r="B16" s="14" t="s">
        <v>27</v>
      </c>
      <c r="C16" s="15">
        <v>0.2097561</v>
      </c>
      <c r="D16" s="16"/>
      <c r="E16" s="15">
        <v>0.32881359999999998</v>
      </c>
      <c r="F16" s="16"/>
      <c r="G16" s="15">
        <v>0.14244850000000001</v>
      </c>
      <c r="H16" s="12"/>
    </row>
    <row r="17" spans="1:8" x14ac:dyDescent="0.2">
      <c r="A17" s="12"/>
      <c r="B17" s="14" t="s">
        <v>28</v>
      </c>
      <c r="C17" s="15">
        <v>16.01463</v>
      </c>
      <c r="D17" s="16"/>
      <c r="E17" s="15">
        <v>18.256499999999999</v>
      </c>
      <c r="F17" s="16"/>
      <c r="G17" s="15">
        <v>16.51831</v>
      </c>
      <c r="H17" s="12"/>
    </row>
    <row r="18" spans="1:8" x14ac:dyDescent="0.2">
      <c r="A18" s="12"/>
      <c r="B18" s="14" t="s">
        <v>29</v>
      </c>
      <c r="C18" s="15">
        <v>0.5804878</v>
      </c>
      <c r="D18" s="16"/>
      <c r="E18" s="15">
        <v>0.7745763</v>
      </c>
      <c r="F18" s="16"/>
      <c r="G18" s="15">
        <v>0.70709379999999999</v>
      </c>
      <c r="H18" s="12"/>
    </row>
    <row r="19" spans="1:8" x14ac:dyDescent="0.2">
      <c r="A19" s="12"/>
      <c r="B19" s="14" t="s">
        <v>30</v>
      </c>
      <c r="C19" s="15">
        <v>0.96097560000000004</v>
      </c>
      <c r="D19" s="16"/>
      <c r="E19" s="15">
        <v>0.97909599999999997</v>
      </c>
      <c r="F19" s="16"/>
      <c r="G19" s="15">
        <v>0.96167049999999998</v>
      </c>
      <c r="H19" s="12"/>
    </row>
    <row r="20" spans="1:8" x14ac:dyDescent="0.2">
      <c r="A20" s="12"/>
      <c r="B20" s="2" t="s">
        <v>31</v>
      </c>
      <c r="C20" s="15">
        <v>0.81463410000000003</v>
      </c>
      <c r="D20" s="16"/>
      <c r="E20" s="15">
        <v>0.80395479999999997</v>
      </c>
      <c r="F20" s="16"/>
      <c r="G20" s="15">
        <v>0.73455380000000003</v>
      </c>
      <c r="H20" s="12"/>
    </row>
    <row r="21" spans="1:8" x14ac:dyDescent="0.2">
      <c r="A21" s="12"/>
      <c r="B21" s="2" t="s">
        <v>32</v>
      </c>
      <c r="C21" s="15">
        <v>0.87317069999999997</v>
      </c>
      <c r="D21" s="16"/>
      <c r="E21" s="15">
        <v>0.96440680000000001</v>
      </c>
      <c r="F21" s="16"/>
      <c r="G21" s="15">
        <v>0.89244849999999998</v>
      </c>
      <c r="H21" s="17"/>
    </row>
    <row r="22" spans="1:8" x14ac:dyDescent="0.2">
      <c r="A22" s="12"/>
      <c r="B22" s="14" t="s">
        <v>33</v>
      </c>
      <c r="C22" s="15">
        <v>0.88744590000000001</v>
      </c>
      <c r="D22" s="16"/>
      <c r="E22" s="15">
        <v>0.96721310000000005</v>
      </c>
      <c r="F22" s="16"/>
      <c r="G22" s="15">
        <v>0.95519129999999997</v>
      </c>
      <c r="H22" s="12"/>
    </row>
    <row r="23" spans="1:8" ht="17" thickBot="1" x14ac:dyDescent="0.25">
      <c r="A23" s="12"/>
      <c r="B23" s="18" t="s">
        <v>34</v>
      </c>
      <c r="C23" s="19">
        <v>231</v>
      </c>
      <c r="D23" s="19"/>
      <c r="E23" s="20">
        <v>1830</v>
      </c>
      <c r="F23" s="20"/>
      <c r="G23" s="20">
        <v>1830</v>
      </c>
      <c r="H23" s="12"/>
    </row>
    <row r="24" spans="1:8" ht="17" thickTop="1" x14ac:dyDescent="0.2">
      <c r="A24" s="12"/>
      <c r="B24" s="146" t="s">
        <v>35</v>
      </c>
      <c r="C24" s="146"/>
      <c r="D24" s="146"/>
      <c r="E24" s="146"/>
      <c r="F24" s="146"/>
      <c r="G24" s="146"/>
      <c r="H24" s="12"/>
    </row>
    <row r="25" spans="1:8" x14ac:dyDescent="0.2">
      <c r="A25" s="12"/>
      <c r="B25" s="147"/>
      <c r="C25" s="147"/>
      <c r="D25" s="147"/>
      <c r="E25" s="147"/>
      <c r="F25" s="147"/>
      <c r="G25" s="147"/>
      <c r="H25" s="12"/>
    </row>
    <row r="26" spans="1:8" x14ac:dyDescent="0.2">
      <c r="A26" s="12"/>
      <c r="B26" s="147"/>
      <c r="C26" s="147"/>
      <c r="D26" s="147"/>
      <c r="E26" s="147"/>
      <c r="F26" s="147"/>
      <c r="G26" s="147"/>
      <c r="H26" s="12"/>
    </row>
    <row r="27" spans="1:8" x14ac:dyDescent="0.2">
      <c r="A27" s="12"/>
      <c r="B27" s="147"/>
      <c r="C27" s="147"/>
      <c r="D27" s="147"/>
      <c r="E27" s="147"/>
      <c r="F27" s="147"/>
      <c r="G27" s="147"/>
      <c r="H27" s="12"/>
    </row>
    <row r="28" spans="1:8" x14ac:dyDescent="0.2">
      <c r="A28" s="12"/>
      <c r="B28" s="147"/>
      <c r="C28" s="147"/>
      <c r="D28" s="147"/>
      <c r="E28" s="147"/>
      <c r="F28" s="147"/>
      <c r="G28" s="147"/>
      <c r="H28" s="12"/>
    </row>
    <row r="29" spans="1:8" x14ac:dyDescent="0.2">
      <c r="A29" s="12"/>
      <c r="B29" s="147"/>
      <c r="C29" s="147"/>
      <c r="D29" s="147"/>
      <c r="E29" s="147"/>
      <c r="F29" s="147"/>
      <c r="G29" s="147"/>
      <c r="H29" s="12"/>
    </row>
    <row r="30" spans="1:8" x14ac:dyDescent="0.2">
      <c r="A30" s="12"/>
      <c r="B30" s="12"/>
      <c r="C30" s="12"/>
      <c r="D30" s="12"/>
      <c r="E30" s="12"/>
      <c r="F30" s="12"/>
      <c r="G30" s="12"/>
      <c r="H30" s="12"/>
    </row>
    <row r="31" spans="1:8" x14ac:dyDescent="0.2">
      <c r="A31" s="12"/>
      <c r="B31" s="12"/>
      <c r="C31" s="12"/>
      <c r="D31" s="12"/>
      <c r="E31" s="12"/>
      <c r="F31" s="12"/>
      <c r="G31" s="12"/>
      <c r="H31" s="12"/>
    </row>
    <row r="32" spans="1:8" x14ac:dyDescent="0.2">
      <c r="A32" s="12"/>
      <c r="B32" s="12"/>
      <c r="C32" s="12"/>
      <c r="D32" s="12"/>
      <c r="E32" s="12"/>
      <c r="F32" s="12"/>
      <c r="G32" s="12"/>
      <c r="H32" s="12"/>
    </row>
  </sheetData>
  <mergeCells count="2">
    <mergeCell ref="B2:G2"/>
    <mergeCell ref="B24:G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E376E-F41A-054E-9ECA-A7458F044041}">
  <dimension ref="A1:J54"/>
  <sheetViews>
    <sheetView topLeftCell="A37" zoomScale="126" zoomScaleNormal="120" workbookViewId="0">
      <selection activeCell="O52" sqref="O52"/>
    </sheetView>
  </sheetViews>
  <sheetFormatPr baseColWidth="10" defaultRowHeight="16" x14ac:dyDescent="0.2"/>
  <cols>
    <col min="1" max="1" width="21.83203125" customWidth="1"/>
    <col min="2" max="2" width="1.1640625" customWidth="1"/>
    <col min="3" max="3" width="6.5" customWidth="1"/>
    <col min="4" max="4" width="1.1640625" customWidth="1"/>
    <col min="5" max="5" width="6.5" customWidth="1"/>
    <col min="6" max="6" width="1.1640625" customWidth="1"/>
    <col min="7" max="7" width="6.5" customWidth="1"/>
    <col min="8" max="8" width="1.1640625" customWidth="1"/>
    <col min="9" max="9" width="6.5" customWidth="1"/>
    <col min="10" max="10" width="1.1640625" customWidth="1"/>
  </cols>
  <sheetData>
    <row r="1" spans="1:10" ht="17" thickBot="1" x14ac:dyDescent="0.25">
      <c r="A1" s="143" t="s">
        <v>36</v>
      </c>
      <c r="B1" s="143"/>
      <c r="C1" s="143"/>
      <c r="D1" s="143"/>
      <c r="E1" s="143"/>
      <c r="F1" s="143"/>
      <c r="G1" s="143"/>
      <c r="H1" s="143"/>
      <c r="I1" s="143"/>
      <c r="J1" s="22"/>
    </row>
    <row r="2" spans="1:10" ht="35" customHeight="1" thickTop="1" x14ac:dyDescent="0.2">
      <c r="A2" s="23"/>
      <c r="B2" s="23"/>
      <c r="C2" s="148" t="s">
        <v>37</v>
      </c>
      <c r="D2" s="148"/>
      <c r="E2" s="148"/>
      <c r="F2" s="24"/>
      <c r="G2" s="148" t="s">
        <v>38</v>
      </c>
      <c r="H2" s="148"/>
      <c r="I2" s="148"/>
      <c r="J2" s="24"/>
    </row>
    <row r="3" spans="1:10" x14ac:dyDescent="0.2">
      <c r="A3" s="4" t="s">
        <v>39</v>
      </c>
      <c r="B3" s="6"/>
      <c r="C3" s="13" t="s">
        <v>40</v>
      </c>
      <c r="D3" s="7"/>
      <c r="E3" s="13" t="s">
        <v>41</v>
      </c>
      <c r="F3" s="6"/>
      <c r="G3" s="13" t="s">
        <v>42</v>
      </c>
      <c r="H3" s="7"/>
      <c r="I3" s="13" t="s">
        <v>41</v>
      </c>
      <c r="J3" s="6"/>
    </row>
    <row r="4" spans="1:10" x14ac:dyDescent="0.2">
      <c r="A4" s="25" t="s">
        <v>43</v>
      </c>
      <c r="B4" s="6"/>
      <c r="C4" s="7"/>
      <c r="D4" s="7"/>
      <c r="E4" s="7"/>
      <c r="F4" s="6"/>
      <c r="G4" s="7"/>
      <c r="H4" s="7"/>
      <c r="I4" s="7"/>
      <c r="J4" s="6"/>
    </row>
    <row r="5" spans="1:10" x14ac:dyDescent="0.2">
      <c r="A5" s="26" t="s">
        <v>15</v>
      </c>
      <c r="B5" s="27"/>
      <c r="C5" s="28">
        <v>-1.032278</v>
      </c>
      <c r="D5" s="29"/>
      <c r="E5" s="28">
        <v>5.7960310000000001E-2</v>
      </c>
      <c r="F5" s="30"/>
      <c r="G5" s="28">
        <f>C5/(-$C$5)</f>
        <v>-1</v>
      </c>
      <c r="H5" s="29"/>
      <c r="I5" s="28"/>
      <c r="J5" s="30"/>
    </row>
    <row r="6" spans="1:10" x14ac:dyDescent="0.2">
      <c r="A6" s="27" t="s">
        <v>17</v>
      </c>
      <c r="B6" s="27"/>
      <c r="C6" s="28">
        <v>0.23469960000000001</v>
      </c>
      <c r="D6" s="29"/>
      <c r="E6" s="28">
        <v>0.11416809999999999</v>
      </c>
      <c r="F6" s="30"/>
      <c r="G6" s="28">
        <f t="shared" ref="G6:G22" si="0">C6/(-$C$5)</f>
        <v>0.22736084659365016</v>
      </c>
      <c r="H6" s="29"/>
      <c r="I6" s="28">
        <v>0.12949099999999999</v>
      </c>
      <c r="J6" s="30"/>
    </row>
    <row r="7" spans="1:10" x14ac:dyDescent="0.2">
      <c r="A7" s="14" t="s">
        <v>18</v>
      </c>
      <c r="B7" s="27"/>
      <c r="C7" s="28">
        <v>-0.95681260000000001</v>
      </c>
      <c r="D7" s="29"/>
      <c r="E7" s="28">
        <v>0.28131469999999997</v>
      </c>
      <c r="F7" s="30"/>
      <c r="G7" s="28">
        <f t="shared" si="0"/>
        <v>-0.92689430560372299</v>
      </c>
      <c r="H7" s="29"/>
      <c r="I7" s="28">
        <v>0.1685104</v>
      </c>
      <c r="J7" s="30"/>
    </row>
    <row r="8" spans="1:10" x14ac:dyDescent="0.2">
      <c r="A8" s="27" t="s">
        <v>19</v>
      </c>
      <c r="B8" s="27"/>
      <c r="C8" s="28">
        <v>0.56745060000000003</v>
      </c>
      <c r="D8" s="29"/>
      <c r="E8" s="28">
        <v>0.18072830000000001</v>
      </c>
      <c r="F8" s="30"/>
      <c r="G8" s="28">
        <f t="shared" si="0"/>
        <v>0.54970715253061675</v>
      </c>
      <c r="H8" s="29"/>
      <c r="I8" s="28">
        <v>0.17379349999999999</v>
      </c>
      <c r="J8" s="30"/>
    </row>
    <row r="9" spans="1:10" x14ac:dyDescent="0.2">
      <c r="A9" s="14" t="s">
        <v>20</v>
      </c>
      <c r="B9" s="27"/>
      <c r="C9" s="28">
        <v>1.00398E-2</v>
      </c>
      <c r="D9" s="29"/>
      <c r="E9" s="28">
        <v>1.3954E-3</v>
      </c>
      <c r="F9" s="30"/>
      <c r="G9" s="28">
        <f t="shared" si="0"/>
        <v>9.7258684191661535E-3</v>
      </c>
      <c r="H9" s="29"/>
      <c r="I9" s="28">
        <v>1.4289000000000001E-3</v>
      </c>
      <c r="J9" s="30"/>
    </row>
    <row r="10" spans="1:10" x14ac:dyDescent="0.2">
      <c r="A10" s="14" t="s">
        <v>21</v>
      </c>
      <c r="B10" s="27"/>
      <c r="C10" s="28">
        <v>0.45606960000000002</v>
      </c>
      <c r="D10" s="29"/>
      <c r="E10" s="28">
        <v>0.1060696</v>
      </c>
      <c r="F10" s="30"/>
      <c r="G10" s="28">
        <f t="shared" si="0"/>
        <v>0.44180889256576233</v>
      </c>
      <c r="H10" s="29"/>
      <c r="I10" s="28">
        <v>0.1078933</v>
      </c>
      <c r="J10" s="30"/>
    </row>
    <row r="11" spans="1:10" x14ac:dyDescent="0.2">
      <c r="A11" s="14" t="s">
        <v>22</v>
      </c>
      <c r="B11" s="27"/>
      <c r="C11" s="28">
        <v>-9.9219999999999994E-4</v>
      </c>
      <c r="D11" s="29"/>
      <c r="E11" s="28">
        <v>6.1342999999999996E-3</v>
      </c>
      <c r="F11" s="30"/>
      <c r="G11" s="28">
        <f t="shared" si="0"/>
        <v>-9.6117518730419514E-4</v>
      </c>
      <c r="H11" s="29"/>
      <c r="I11" s="28">
        <v>6.1827000000000002E-3</v>
      </c>
      <c r="J11" s="30"/>
    </row>
    <row r="12" spans="1:10" x14ac:dyDescent="0.2">
      <c r="A12" s="14" t="s">
        <v>24</v>
      </c>
      <c r="B12" s="27"/>
      <c r="C12" s="28">
        <v>3.3229700000000001E-2</v>
      </c>
      <c r="D12" s="29"/>
      <c r="E12" s="28">
        <v>5.9899999999999997E-3</v>
      </c>
      <c r="F12" s="30"/>
      <c r="G12" s="28">
        <f t="shared" si="0"/>
        <v>3.2190650193068146E-2</v>
      </c>
      <c r="H12" s="29"/>
      <c r="I12" s="28">
        <v>1.1636499999999999E-2</v>
      </c>
      <c r="J12" s="30"/>
    </row>
    <row r="13" spans="1:10" x14ac:dyDescent="0.2">
      <c r="A13" s="14" t="s">
        <v>25</v>
      </c>
      <c r="B13" s="27"/>
      <c r="C13" s="28">
        <v>1.392E-4</v>
      </c>
      <c r="D13" s="29"/>
      <c r="E13" s="28">
        <v>6.8266000000000004E-3</v>
      </c>
      <c r="F13" s="30"/>
      <c r="G13" s="28">
        <f t="shared" si="0"/>
        <v>1.3484739575966937E-4</v>
      </c>
      <c r="H13" s="29"/>
      <c r="I13" s="28">
        <v>6.6854999999999996E-3</v>
      </c>
      <c r="J13" s="30"/>
    </row>
    <row r="14" spans="1:10" x14ac:dyDescent="0.2">
      <c r="A14" s="14" t="s">
        <v>26</v>
      </c>
      <c r="B14" s="27"/>
      <c r="C14" s="28">
        <v>1.9273999999999999E-2</v>
      </c>
      <c r="D14" s="29"/>
      <c r="E14" s="28">
        <v>1.1737900000000001E-2</v>
      </c>
      <c r="F14" s="30"/>
      <c r="G14" s="28">
        <f t="shared" si="0"/>
        <v>1.867132690999905E-2</v>
      </c>
      <c r="H14" s="29"/>
      <c r="I14" s="28">
        <v>1.14538E-2</v>
      </c>
      <c r="J14" s="30"/>
    </row>
    <row r="15" spans="1:10" x14ac:dyDescent="0.2">
      <c r="A15" s="14" t="s">
        <v>27</v>
      </c>
      <c r="B15" s="27"/>
      <c r="C15" s="28">
        <v>0.65359429999999996</v>
      </c>
      <c r="D15" s="29"/>
      <c r="E15" s="28">
        <v>7.15224E-2</v>
      </c>
      <c r="F15" s="30"/>
      <c r="G15" s="28">
        <f t="shared" si="0"/>
        <v>0.63315725027560399</v>
      </c>
      <c r="H15" s="29"/>
      <c r="I15" s="28">
        <v>7.3202699999999996E-2</v>
      </c>
      <c r="J15" s="30"/>
    </row>
    <row r="16" spans="1:10" x14ac:dyDescent="0.2">
      <c r="A16" s="14" t="s">
        <v>28</v>
      </c>
      <c r="B16" s="27"/>
      <c r="C16" s="28">
        <v>7.50112E-2</v>
      </c>
      <c r="D16" s="29"/>
      <c r="E16" s="28">
        <v>1.6194099999999999E-2</v>
      </c>
      <c r="F16" s="30"/>
      <c r="G16" s="28">
        <f t="shared" si="0"/>
        <v>7.2665696643733568E-2</v>
      </c>
      <c r="H16" s="29"/>
      <c r="I16" s="28">
        <v>1.76334E-2</v>
      </c>
      <c r="J16" s="30"/>
    </row>
    <row r="17" spans="1:10" x14ac:dyDescent="0.2">
      <c r="A17" s="14" t="s">
        <v>23</v>
      </c>
      <c r="B17" s="27"/>
      <c r="C17" s="28">
        <v>0.47661819999999999</v>
      </c>
      <c r="D17" s="29"/>
      <c r="E17" s="28">
        <v>7.9100100000000007E-2</v>
      </c>
      <c r="F17" s="30"/>
      <c r="G17" s="28">
        <f t="shared" si="0"/>
        <v>0.4617149643797504</v>
      </c>
      <c r="H17" s="29"/>
      <c r="I17" s="28">
        <v>8.2158499999999995E-2</v>
      </c>
      <c r="J17" s="30"/>
    </row>
    <row r="18" spans="1:10" x14ac:dyDescent="0.2">
      <c r="A18" s="14" t="s">
        <v>29</v>
      </c>
      <c r="B18" s="27"/>
      <c r="C18" s="28">
        <v>0.26181589999999999</v>
      </c>
      <c r="D18" s="29"/>
      <c r="E18" s="28">
        <v>7.1528900000000006E-2</v>
      </c>
      <c r="F18" s="30"/>
      <c r="G18" s="28">
        <f t="shared" si="0"/>
        <v>0.25362925491001453</v>
      </c>
      <c r="H18" s="29"/>
      <c r="I18" s="28">
        <v>7.5708899999999996E-2</v>
      </c>
      <c r="J18" s="30"/>
    </row>
    <row r="19" spans="1:10" x14ac:dyDescent="0.2">
      <c r="A19" s="14" t="s">
        <v>30</v>
      </c>
      <c r="B19" s="27"/>
      <c r="C19" s="28">
        <v>1.076803</v>
      </c>
      <c r="D19" s="29"/>
      <c r="E19" s="28">
        <v>0.17831920000000001</v>
      </c>
      <c r="F19" s="30"/>
      <c r="G19" s="28">
        <f t="shared" si="0"/>
        <v>1.0431327607485579</v>
      </c>
      <c r="H19" s="29"/>
      <c r="I19" s="28">
        <v>0.178975</v>
      </c>
      <c r="J19" s="30"/>
    </row>
    <row r="20" spans="1:10" x14ac:dyDescent="0.2">
      <c r="A20" s="27" t="s">
        <v>31</v>
      </c>
      <c r="B20" s="27"/>
      <c r="C20" s="28">
        <v>0.64893690000000004</v>
      </c>
      <c r="D20" s="29"/>
      <c r="E20" s="28">
        <v>7.3908000000000001E-2</v>
      </c>
      <c r="F20" s="30"/>
      <c r="G20" s="28">
        <f t="shared" si="0"/>
        <v>0.62864548115914509</v>
      </c>
      <c r="H20" s="29"/>
      <c r="I20" s="28">
        <v>8.4888000000000005E-2</v>
      </c>
      <c r="J20" s="30"/>
    </row>
    <row r="21" spans="1:10" x14ac:dyDescent="0.2">
      <c r="A21" s="27" t="s">
        <v>32</v>
      </c>
      <c r="B21" s="27"/>
      <c r="C21" s="28">
        <v>1.0197560000000001</v>
      </c>
      <c r="D21" s="29"/>
      <c r="E21" s="30">
        <v>0.1649881</v>
      </c>
      <c r="F21" s="30"/>
      <c r="G21" s="28">
        <f t="shared" si="0"/>
        <v>0.9878695467693781</v>
      </c>
      <c r="H21" s="29"/>
      <c r="I21" s="28">
        <v>0.1636668</v>
      </c>
      <c r="J21" s="30"/>
    </row>
    <row r="22" spans="1:10" x14ac:dyDescent="0.2">
      <c r="A22" s="27" t="s">
        <v>33</v>
      </c>
      <c r="B22" s="27"/>
      <c r="C22" s="31">
        <v>-4.5972850000000003</v>
      </c>
      <c r="D22" s="32"/>
      <c r="E22" s="31">
        <v>0.39918350000000002</v>
      </c>
      <c r="F22" s="31"/>
      <c r="G22" s="31">
        <f t="shared" si="0"/>
        <v>-4.4535338348778142</v>
      </c>
      <c r="H22" s="32"/>
      <c r="I22" s="31">
        <v>0.45178950000000001</v>
      </c>
      <c r="J22" s="31"/>
    </row>
    <row r="23" spans="1:10" x14ac:dyDescent="0.2">
      <c r="A23" s="33" t="s">
        <v>44</v>
      </c>
      <c r="B23" s="34"/>
      <c r="C23" s="29"/>
      <c r="D23" s="29"/>
      <c r="E23" s="29"/>
      <c r="F23" s="30"/>
      <c r="G23" s="29"/>
      <c r="H23" s="29"/>
      <c r="I23" s="29"/>
      <c r="J23" s="30"/>
    </row>
    <row r="24" spans="1:10" x14ac:dyDescent="0.2">
      <c r="A24" s="26" t="s">
        <v>15</v>
      </c>
      <c r="B24" s="26"/>
      <c r="C24" s="28">
        <v>0.55714300000000005</v>
      </c>
      <c r="D24" s="29"/>
      <c r="E24" s="28">
        <v>3.7062940000000003E-2</v>
      </c>
      <c r="F24" s="30"/>
      <c r="G24" s="28">
        <f>C24/ABS($C$5)</f>
        <v>0.53972185787161986</v>
      </c>
      <c r="H24" s="29"/>
      <c r="I24" s="28">
        <v>3.3988499999999998E-2</v>
      </c>
      <c r="J24" s="30"/>
    </row>
    <row r="25" spans="1:10" x14ac:dyDescent="0.2">
      <c r="A25" s="27" t="s">
        <v>17</v>
      </c>
      <c r="B25" s="27"/>
      <c r="C25" s="28">
        <v>0.14240620000000001</v>
      </c>
      <c r="D25" s="29"/>
      <c r="E25" s="28">
        <v>0.32278380000000001</v>
      </c>
      <c r="F25" s="30"/>
      <c r="G25" s="28">
        <f t="shared" ref="G25:G41" si="1">C25/ABS($C$5)</f>
        <v>0.13795334202608212</v>
      </c>
      <c r="H25" s="29"/>
      <c r="I25" s="28">
        <v>0.2934426</v>
      </c>
      <c r="J25" s="30"/>
    </row>
    <row r="26" spans="1:10" x14ac:dyDescent="0.2">
      <c r="A26" s="14" t="s">
        <v>18</v>
      </c>
      <c r="B26" s="27"/>
      <c r="C26" s="28">
        <v>1.149249</v>
      </c>
      <c r="D26" s="29"/>
      <c r="E26" s="28">
        <v>0.31662750000000001</v>
      </c>
      <c r="F26" s="30"/>
      <c r="G26" s="28">
        <f t="shared" si="1"/>
        <v>1.1133134678836514</v>
      </c>
      <c r="H26" s="29"/>
      <c r="I26" s="28">
        <v>0.2981027</v>
      </c>
      <c r="J26" s="30"/>
    </row>
    <row r="27" spans="1:10" x14ac:dyDescent="0.2">
      <c r="A27" s="27" t="s">
        <v>19</v>
      </c>
      <c r="B27" s="27"/>
      <c r="C27" s="28">
        <v>0.28242879999999998</v>
      </c>
      <c r="D27" s="29"/>
      <c r="E27" s="28">
        <v>0.31852829999999999</v>
      </c>
      <c r="F27" s="30"/>
      <c r="G27" s="28">
        <f t="shared" si="1"/>
        <v>0.27359761614603817</v>
      </c>
      <c r="H27" s="29"/>
      <c r="I27" s="28">
        <v>0.1751345</v>
      </c>
      <c r="J27" s="30"/>
    </row>
    <row r="28" spans="1:10" x14ac:dyDescent="0.2">
      <c r="A28" s="14" t="s">
        <v>20</v>
      </c>
      <c r="B28" s="27"/>
      <c r="C28" s="28">
        <v>1.8858E-3</v>
      </c>
      <c r="D28" s="29"/>
      <c r="E28" s="28">
        <v>1.328E-3</v>
      </c>
      <c r="F28" s="30"/>
      <c r="G28" s="28">
        <f t="shared" si="1"/>
        <v>1.8268334692786246E-3</v>
      </c>
      <c r="H28" s="29"/>
      <c r="I28" s="28">
        <v>1.0468999999999999E-3</v>
      </c>
      <c r="J28" s="30"/>
    </row>
    <row r="29" spans="1:10" x14ac:dyDescent="0.2">
      <c r="A29" s="14" t="s">
        <v>21</v>
      </c>
      <c r="B29" s="27"/>
      <c r="C29" s="28">
        <v>6.0321000000000003E-3</v>
      </c>
      <c r="D29" s="29"/>
      <c r="E29" s="28">
        <v>0.13441130000000001</v>
      </c>
      <c r="F29" s="30"/>
      <c r="G29" s="28">
        <f t="shared" si="1"/>
        <v>5.8434840227148113E-3</v>
      </c>
      <c r="H29" s="29"/>
      <c r="I29" s="28">
        <v>8.4425399999999998E-2</v>
      </c>
      <c r="J29" s="30"/>
    </row>
    <row r="30" spans="1:10" x14ac:dyDescent="0.2">
      <c r="A30" s="14" t="s">
        <v>22</v>
      </c>
      <c r="B30" s="27"/>
      <c r="C30" s="28">
        <v>9.6859000000000008E-3</v>
      </c>
      <c r="D30" s="29"/>
      <c r="E30" s="28">
        <v>8.3607000000000004E-3</v>
      </c>
      <c r="F30" s="30"/>
      <c r="G30" s="28">
        <f t="shared" si="1"/>
        <v>9.3830344151478572E-3</v>
      </c>
      <c r="H30" s="29"/>
      <c r="I30" s="28">
        <v>4.2424000000000003E-3</v>
      </c>
      <c r="J30" s="30"/>
    </row>
    <row r="31" spans="1:10" x14ac:dyDescent="0.2">
      <c r="A31" s="14" t="s">
        <v>24</v>
      </c>
      <c r="B31" s="27"/>
      <c r="C31" s="28">
        <v>5.6747000000000004E-3</v>
      </c>
      <c r="D31" s="29"/>
      <c r="E31" s="28">
        <v>1.8700000000000001E-2</v>
      </c>
      <c r="F31" s="30"/>
      <c r="G31" s="28">
        <f t="shared" si="1"/>
        <v>5.4972594591766949E-3</v>
      </c>
      <c r="H31" s="29"/>
      <c r="I31" s="28">
        <v>1.4847300000000001E-2</v>
      </c>
      <c r="J31" s="30"/>
    </row>
    <row r="32" spans="1:10" x14ac:dyDescent="0.2">
      <c r="A32" s="14" t="s">
        <v>25</v>
      </c>
      <c r="B32" s="27"/>
      <c r="C32" s="28">
        <v>1.4094300000000001E-2</v>
      </c>
      <c r="D32" s="29"/>
      <c r="E32" s="28">
        <v>9.6095E-3</v>
      </c>
      <c r="F32" s="30"/>
      <c r="G32" s="28">
        <f t="shared" si="1"/>
        <v>1.3653589440053938E-2</v>
      </c>
      <c r="H32" s="29"/>
      <c r="I32" s="28">
        <v>9.0060999999999995E-3</v>
      </c>
      <c r="J32" s="30"/>
    </row>
    <row r="33" spans="1:10" x14ac:dyDescent="0.2">
      <c r="A33" s="14" t="s">
        <v>26</v>
      </c>
      <c r="B33" s="27"/>
      <c r="C33" s="28">
        <v>9.2377999999999991E-3</v>
      </c>
      <c r="D33" s="29"/>
      <c r="E33" s="28">
        <v>5.8545000000000003E-3</v>
      </c>
      <c r="F33" s="30"/>
      <c r="G33" s="28">
        <f t="shared" si="1"/>
        <v>8.9489459234818516E-3</v>
      </c>
      <c r="H33" s="29"/>
      <c r="I33" s="28">
        <v>3.8700000000000002E-3</v>
      </c>
      <c r="J33" s="30"/>
    </row>
    <row r="34" spans="1:10" x14ac:dyDescent="0.2">
      <c r="A34" s="14" t="s">
        <v>27</v>
      </c>
      <c r="B34" s="27"/>
      <c r="C34" s="28">
        <v>8.5982699999999995E-2</v>
      </c>
      <c r="D34" s="29"/>
      <c r="E34" s="28">
        <v>0.12361949999999999</v>
      </c>
      <c r="F34" s="30"/>
      <c r="G34" s="28">
        <f t="shared" si="1"/>
        <v>8.3294132007075611E-2</v>
      </c>
      <c r="H34" s="29"/>
      <c r="I34" s="28">
        <v>6.5140799999999999E-2</v>
      </c>
      <c r="J34" s="30"/>
    </row>
    <row r="35" spans="1:10" x14ac:dyDescent="0.2">
      <c r="A35" s="14" t="s">
        <v>28</v>
      </c>
      <c r="B35" s="27"/>
      <c r="C35" s="28">
        <v>3.3427999999999999E-3</v>
      </c>
      <c r="D35" s="29"/>
      <c r="E35" s="28">
        <v>1.08489E-2</v>
      </c>
      <c r="F35" s="30"/>
      <c r="G35" s="28">
        <f t="shared" si="1"/>
        <v>3.238274960814819E-3</v>
      </c>
      <c r="H35" s="29"/>
      <c r="I35" s="28">
        <v>6.7660999999999997E-3</v>
      </c>
      <c r="J35" s="30"/>
    </row>
    <row r="36" spans="1:10" x14ac:dyDescent="0.2">
      <c r="A36" s="14" t="s">
        <v>23</v>
      </c>
      <c r="B36" s="27"/>
      <c r="C36" s="28">
        <v>1.2524999999999999E-3</v>
      </c>
      <c r="D36" s="29"/>
      <c r="E36" s="28">
        <v>0.20080509999999999</v>
      </c>
      <c r="F36" s="30"/>
      <c r="G36" s="28">
        <f t="shared" si="1"/>
        <v>1.2133359424496113E-3</v>
      </c>
      <c r="H36" s="29"/>
      <c r="I36" s="28">
        <v>9.2274800000000004E-2</v>
      </c>
      <c r="J36" s="30"/>
    </row>
    <row r="37" spans="1:10" x14ac:dyDescent="0.2">
      <c r="A37" s="14" t="s">
        <v>29</v>
      </c>
      <c r="B37" s="27"/>
      <c r="C37" s="28">
        <v>4.3458400000000001E-2</v>
      </c>
      <c r="D37" s="29"/>
      <c r="E37" s="28">
        <v>0.2032109</v>
      </c>
      <c r="F37" s="30"/>
      <c r="G37" s="28">
        <f t="shared" si="1"/>
        <v>4.2099511953175406E-2</v>
      </c>
      <c r="H37" s="29"/>
      <c r="I37" s="28">
        <v>9.5140699999999995E-2</v>
      </c>
      <c r="J37" s="30"/>
    </row>
    <row r="38" spans="1:10" x14ac:dyDescent="0.2">
      <c r="A38" s="14" t="s">
        <v>30</v>
      </c>
      <c r="B38" s="27"/>
      <c r="C38" s="28">
        <v>3.8847199999999998E-2</v>
      </c>
      <c r="D38" s="29"/>
      <c r="E38" s="28">
        <v>0.14906749999999999</v>
      </c>
      <c r="F38" s="30"/>
      <c r="G38" s="28">
        <f t="shared" si="1"/>
        <v>3.7632498222378075E-2</v>
      </c>
      <c r="H38" s="29"/>
      <c r="I38" s="28">
        <v>0.1218747</v>
      </c>
      <c r="J38" s="30"/>
    </row>
    <row r="39" spans="1:10" x14ac:dyDescent="0.2">
      <c r="A39" s="27" t="s">
        <v>31</v>
      </c>
      <c r="B39" s="27"/>
      <c r="C39" s="28">
        <v>0.14377139999999999</v>
      </c>
      <c r="D39" s="29"/>
      <c r="E39" s="28">
        <v>0.29013909999999998</v>
      </c>
      <c r="F39" s="30"/>
      <c r="G39" s="28">
        <f t="shared" si="1"/>
        <v>0.13927585398506989</v>
      </c>
      <c r="H39" s="29"/>
      <c r="I39" s="28">
        <v>0.16941059999999999</v>
      </c>
      <c r="J39" s="30"/>
    </row>
    <row r="40" spans="1:10" x14ac:dyDescent="0.2">
      <c r="A40" s="27" t="s">
        <v>32</v>
      </c>
      <c r="B40" s="27"/>
      <c r="C40" s="28">
        <v>0.2206408</v>
      </c>
      <c r="D40" s="29"/>
      <c r="E40" s="28">
        <v>0.27309050000000001</v>
      </c>
      <c r="F40" s="30"/>
      <c r="G40" s="28">
        <f t="shared" si="1"/>
        <v>0.2137416471144401</v>
      </c>
      <c r="H40" s="29"/>
      <c r="I40" s="28">
        <v>0.19829240000000001</v>
      </c>
      <c r="J40" s="30"/>
    </row>
    <row r="41" spans="1:10" x14ac:dyDescent="0.2">
      <c r="A41" s="27" t="s">
        <v>33</v>
      </c>
      <c r="B41" s="27"/>
      <c r="C41" s="28">
        <v>0.1170544</v>
      </c>
      <c r="D41" s="32"/>
      <c r="E41" s="28">
        <v>0.16406680000000001</v>
      </c>
      <c r="F41" s="31"/>
      <c r="G41" s="28">
        <f t="shared" si="1"/>
        <v>0.11339426007335233</v>
      </c>
      <c r="H41" s="32"/>
      <c r="I41" s="28">
        <v>0.1095657</v>
      </c>
      <c r="J41" s="31"/>
    </row>
    <row r="42" spans="1:10" x14ac:dyDescent="0.2">
      <c r="A42" s="35" t="s">
        <v>45</v>
      </c>
      <c r="B42" s="35"/>
      <c r="C42" s="149">
        <v>1830</v>
      </c>
      <c r="D42" s="149"/>
      <c r="E42" s="149"/>
      <c r="F42" s="149"/>
      <c r="G42" s="149"/>
      <c r="H42" s="149"/>
      <c r="I42" s="149"/>
      <c r="J42" s="36"/>
    </row>
    <row r="43" spans="1:10" x14ac:dyDescent="0.2">
      <c r="A43" s="6" t="s">
        <v>46</v>
      </c>
      <c r="B43" s="6"/>
      <c r="C43" s="150">
        <v>422730</v>
      </c>
      <c r="D43" s="150"/>
      <c r="E43" s="150"/>
      <c r="F43" s="150"/>
      <c r="G43" s="150"/>
      <c r="H43" s="150"/>
      <c r="I43" s="150"/>
      <c r="J43" s="37"/>
    </row>
    <row r="44" spans="1:10" ht="17" thickBot="1" x14ac:dyDescent="0.25">
      <c r="A44" s="9" t="s">
        <v>47</v>
      </c>
      <c r="B44" s="9"/>
      <c r="C44" s="151">
        <v>-5815.5546999999997</v>
      </c>
      <c r="D44" s="151"/>
      <c r="E44" s="151"/>
      <c r="F44" s="151"/>
      <c r="G44" s="151"/>
      <c r="H44" s="151"/>
      <c r="I44" s="151"/>
      <c r="J44" s="38"/>
    </row>
    <row r="45" spans="1:10" ht="17" thickTop="1" x14ac:dyDescent="0.2">
      <c r="A45" s="144" t="s">
        <v>328</v>
      </c>
      <c r="B45" s="144"/>
      <c r="C45" s="144"/>
      <c r="D45" s="144"/>
      <c r="E45" s="144"/>
      <c r="F45" s="144"/>
      <c r="G45" s="144"/>
      <c r="H45" s="144"/>
      <c r="I45" s="144"/>
      <c r="J45" s="144"/>
    </row>
    <row r="46" spans="1:10" x14ac:dyDescent="0.2">
      <c r="A46" s="145"/>
      <c r="B46" s="145"/>
      <c r="C46" s="145"/>
      <c r="D46" s="145"/>
      <c r="E46" s="145"/>
      <c r="F46" s="145"/>
      <c r="G46" s="145"/>
      <c r="H46" s="145"/>
      <c r="I46" s="145"/>
      <c r="J46" s="145"/>
    </row>
    <row r="47" spans="1:10" x14ac:dyDescent="0.2">
      <c r="A47" s="145"/>
      <c r="B47" s="145"/>
      <c r="C47" s="145"/>
      <c r="D47" s="145"/>
      <c r="E47" s="145"/>
      <c r="F47" s="145"/>
      <c r="G47" s="145"/>
      <c r="H47" s="145"/>
      <c r="I47" s="145"/>
      <c r="J47" s="145"/>
    </row>
    <row r="48" spans="1:10" x14ac:dyDescent="0.2">
      <c r="A48" s="145"/>
      <c r="B48" s="145"/>
      <c r="C48" s="145"/>
      <c r="D48" s="145"/>
      <c r="E48" s="145"/>
      <c r="F48" s="145"/>
      <c r="G48" s="145"/>
      <c r="H48" s="145"/>
      <c r="I48" s="145"/>
      <c r="J48" s="145"/>
    </row>
    <row r="49" spans="1:10" x14ac:dyDescent="0.2">
      <c r="A49" s="145"/>
      <c r="B49" s="145"/>
      <c r="C49" s="145"/>
      <c r="D49" s="145"/>
      <c r="E49" s="145"/>
      <c r="F49" s="145"/>
      <c r="G49" s="145"/>
      <c r="H49" s="145"/>
      <c r="I49" s="145"/>
      <c r="J49" s="145"/>
    </row>
    <row r="50" spans="1:10" x14ac:dyDescent="0.2">
      <c r="A50" s="145"/>
      <c r="B50" s="145"/>
      <c r="C50" s="145"/>
      <c r="D50" s="145"/>
      <c r="E50" s="145"/>
      <c r="F50" s="145"/>
      <c r="G50" s="145"/>
      <c r="H50" s="145"/>
      <c r="I50" s="145"/>
      <c r="J50" s="145"/>
    </row>
    <row r="51" spans="1:10" x14ac:dyDescent="0.2">
      <c r="A51" s="145"/>
      <c r="B51" s="145"/>
      <c r="C51" s="145"/>
      <c r="D51" s="145"/>
      <c r="E51" s="145"/>
      <c r="F51" s="145"/>
      <c r="G51" s="145"/>
      <c r="H51" s="145"/>
      <c r="I51" s="145"/>
      <c r="J51" s="145"/>
    </row>
    <row r="52" spans="1:10" x14ac:dyDescent="0.2">
      <c r="A52" s="145"/>
      <c r="B52" s="145"/>
      <c r="C52" s="145"/>
      <c r="D52" s="145"/>
      <c r="E52" s="145"/>
      <c r="F52" s="145"/>
      <c r="G52" s="145"/>
      <c r="H52" s="145"/>
      <c r="I52" s="145"/>
      <c r="J52" s="145"/>
    </row>
    <row r="53" spans="1:10" x14ac:dyDescent="0.2">
      <c r="A53" s="145"/>
      <c r="B53" s="145"/>
      <c r="C53" s="145"/>
      <c r="D53" s="145"/>
      <c r="E53" s="145"/>
      <c r="F53" s="145"/>
      <c r="G53" s="145"/>
      <c r="H53" s="145"/>
      <c r="I53" s="145"/>
      <c r="J53" s="145"/>
    </row>
    <row r="54" spans="1:10" x14ac:dyDescent="0.2">
      <c r="A54" s="39"/>
      <c r="B54" s="39"/>
      <c r="C54" s="39"/>
      <c r="D54" s="39"/>
      <c r="E54" s="39"/>
      <c r="F54" s="39"/>
      <c r="G54" s="39"/>
      <c r="H54" s="39"/>
      <c r="I54" s="39"/>
      <c r="J54" s="39"/>
    </row>
  </sheetData>
  <mergeCells count="7">
    <mergeCell ref="A45:J53"/>
    <mergeCell ref="A1:I1"/>
    <mergeCell ref="C2:E2"/>
    <mergeCell ref="G2:I2"/>
    <mergeCell ref="C42:I42"/>
    <mergeCell ref="C43:I43"/>
    <mergeCell ref="C44:I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3389-5740-2547-BB76-650CB4C28126}">
  <dimension ref="A1:Q56"/>
  <sheetViews>
    <sheetView zoomScale="130" zoomScaleNormal="130" workbookViewId="0">
      <selection activeCell="T17" sqref="T17"/>
    </sheetView>
  </sheetViews>
  <sheetFormatPr baseColWidth="10" defaultRowHeight="16" x14ac:dyDescent="0.2"/>
  <cols>
    <col min="1" max="1" width="21.6640625" bestFit="1" customWidth="1"/>
    <col min="2" max="2" width="1.1640625" customWidth="1"/>
    <col min="3" max="3" width="8" customWidth="1"/>
    <col min="4" max="4" width="1.1640625" customWidth="1"/>
    <col min="5" max="5" width="8" customWidth="1"/>
    <col min="6" max="6" width="1.1640625" customWidth="1"/>
    <col min="7" max="7" width="8" customWidth="1"/>
    <col min="8" max="8" width="1.1640625" customWidth="1"/>
    <col min="9" max="9" width="8" customWidth="1"/>
    <col min="10" max="10" width="1.1640625" customWidth="1"/>
    <col min="11" max="11" width="8" customWidth="1"/>
    <col min="12" max="12" width="1.1640625" customWidth="1"/>
    <col min="13" max="13" width="8" customWidth="1"/>
    <col min="14" max="14" width="1.1640625" customWidth="1"/>
    <col min="15" max="15" width="8" customWidth="1"/>
    <col min="16" max="16" width="1.1640625" customWidth="1"/>
    <col min="17" max="17" width="8" customWidth="1"/>
  </cols>
  <sheetData>
    <row r="1" spans="1:17" ht="17" thickBot="1" x14ac:dyDescent="0.25">
      <c r="A1" s="154" t="s">
        <v>48</v>
      </c>
      <c r="B1" s="154"/>
      <c r="C1" s="154"/>
      <c r="D1" s="154"/>
      <c r="E1" s="154"/>
      <c r="F1" s="154"/>
      <c r="G1" s="154"/>
      <c r="H1" s="154"/>
      <c r="I1" s="154"/>
      <c r="J1" s="154"/>
      <c r="K1" s="154"/>
      <c r="L1" s="154"/>
      <c r="M1" s="154"/>
      <c r="N1" s="154"/>
      <c r="O1" s="154"/>
      <c r="P1" s="154"/>
      <c r="Q1" s="154"/>
    </row>
    <row r="2" spans="1:17" ht="35" customHeight="1" thickTop="1" x14ac:dyDescent="0.2">
      <c r="A2" s="40"/>
      <c r="B2" s="40"/>
      <c r="C2" s="155" t="s">
        <v>49</v>
      </c>
      <c r="D2" s="155"/>
      <c r="E2" s="155"/>
      <c r="F2" s="41"/>
      <c r="G2" s="155" t="s">
        <v>50</v>
      </c>
      <c r="H2" s="155"/>
      <c r="I2" s="155"/>
      <c r="J2" s="42"/>
      <c r="K2" s="155" t="s">
        <v>51</v>
      </c>
      <c r="L2" s="155"/>
      <c r="M2" s="155"/>
      <c r="N2" s="42"/>
      <c r="O2" s="155" t="s">
        <v>52</v>
      </c>
      <c r="P2" s="155"/>
      <c r="Q2" s="155"/>
    </row>
    <row r="3" spans="1:17" x14ac:dyDescent="0.2">
      <c r="A3" s="43" t="s">
        <v>39</v>
      </c>
      <c r="B3" s="44"/>
      <c r="C3" s="45" t="s">
        <v>42</v>
      </c>
      <c r="D3" s="46"/>
      <c r="E3" s="45" t="s">
        <v>41</v>
      </c>
      <c r="F3" s="46"/>
      <c r="G3" s="45" t="s">
        <v>42</v>
      </c>
      <c r="H3" s="46"/>
      <c r="I3" s="45" t="s">
        <v>41</v>
      </c>
      <c r="J3" s="44"/>
      <c r="K3" s="45" t="s">
        <v>42</v>
      </c>
      <c r="L3" s="46"/>
      <c r="M3" s="45" t="s">
        <v>41</v>
      </c>
      <c r="N3" s="44"/>
      <c r="O3" s="45" t="s">
        <v>42</v>
      </c>
      <c r="P3" s="46"/>
      <c r="Q3" s="45" t="s">
        <v>41</v>
      </c>
    </row>
    <row r="4" spans="1:17" x14ac:dyDescent="0.2">
      <c r="A4" s="47" t="s">
        <v>43</v>
      </c>
      <c r="B4" s="47"/>
      <c r="C4" s="47"/>
      <c r="D4" s="47"/>
      <c r="E4" s="47"/>
      <c r="F4" s="47"/>
      <c r="G4" s="47"/>
      <c r="H4" s="47"/>
      <c r="I4" s="47"/>
      <c r="J4" s="44"/>
      <c r="K4" s="46"/>
      <c r="L4" s="46"/>
      <c r="M4" s="46"/>
      <c r="N4" s="44"/>
      <c r="O4" s="46"/>
      <c r="P4" s="46"/>
      <c r="Q4" s="46"/>
    </row>
    <row r="5" spans="1:17" x14ac:dyDescent="0.2">
      <c r="A5" s="48" t="s">
        <v>15</v>
      </c>
      <c r="B5" s="48"/>
      <c r="C5" s="28">
        <f t="shared" ref="C5" ca="1" si="0">#REF!/-($C$5)</f>
        <v>-1</v>
      </c>
      <c r="D5" s="49"/>
      <c r="E5" s="28"/>
      <c r="F5" s="28"/>
      <c r="G5" s="28">
        <v>-1</v>
      </c>
      <c r="H5" s="28"/>
      <c r="I5" s="28"/>
      <c r="J5" s="49"/>
      <c r="K5" s="65">
        <v>-1</v>
      </c>
      <c r="L5" s="50"/>
      <c r="M5" s="28"/>
      <c r="N5" s="49"/>
      <c r="O5" s="28">
        <v>-1</v>
      </c>
      <c r="P5" s="50"/>
      <c r="Q5" s="28"/>
    </row>
    <row r="6" spans="1:17" x14ac:dyDescent="0.2">
      <c r="A6" s="51" t="s">
        <v>17</v>
      </c>
      <c r="B6" s="51"/>
      <c r="C6" s="28">
        <f t="shared" ref="C6" ca="1" si="1">#REF!/-($C$5)</f>
        <v>5.8504260140632374</v>
      </c>
      <c r="D6" s="52"/>
      <c r="E6" s="28">
        <v>4.0566180000000003</v>
      </c>
      <c r="F6" s="28"/>
      <c r="G6" s="28">
        <v>1.4592322196187482</v>
      </c>
      <c r="H6" s="28"/>
      <c r="I6" s="28">
        <v>0.59332300000000004</v>
      </c>
      <c r="J6" s="49"/>
      <c r="K6" s="65">
        <v>2.1338118684864891</v>
      </c>
      <c r="L6" s="50"/>
      <c r="M6" s="28">
        <v>0.96609489999999998</v>
      </c>
      <c r="N6" s="49"/>
      <c r="O6" s="28">
        <v>0.14337607144120856</v>
      </c>
      <c r="P6" s="50"/>
      <c r="Q6" s="28">
        <v>0.1138595</v>
      </c>
    </row>
    <row r="7" spans="1:17" x14ac:dyDescent="0.2">
      <c r="A7" s="53" t="s">
        <v>18</v>
      </c>
      <c r="B7" s="53"/>
      <c r="C7" s="28">
        <f t="shared" ref="C7" ca="1" si="2">#REF!/-($C$5)</f>
        <v>-0.84289078285607966</v>
      </c>
      <c r="D7" s="52"/>
      <c r="E7" s="28">
        <v>0.90672699999999995</v>
      </c>
      <c r="F7" s="28"/>
      <c r="G7" s="28">
        <v>-4.6484922216692963</v>
      </c>
      <c r="H7" s="28"/>
      <c r="I7" s="28">
        <v>1.5324260000000001</v>
      </c>
      <c r="J7" s="49"/>
      <c r="K7" s="65">
        <v>-0.56479641820374626</v>
      </c>
      <c r="L7" s="50"/>
      <c r="M7" s="28">
        <v>0.49790410000000002</v>
      </c>
      <c r="N7" s="49"/>
      <c r="O7" s="28">
        <v>-0.50942696125263109</v>
      </c>
      <c r="P7" s="50"/>
      <c r="Q7" s="28">
        <v>0.1282334</v>
      </c>
    </row>
    <row r="8" spans="1:17" x14ac:dyDescent="0.2">
      <c r="A8" s="51" t="s">
        <v>19</v>
      </c>
      <c r="B8" s="51"/>
      <c r="C8" s="28">
        <f t="shared" ref="C8" ca="1" si="3">#REF!/-($C$5)</f>
        <v>-1.3368707289723951</v>
      </c>
      <c r="D8" s="52"/>
      <c r="E8" s="28">
        <v>0.94188349999999998</v>
      </c>
      <c r="F8" s="28"/>
      <c r="G8" s="28">
        <v>3.6309937908390495</v>
      </c>
      <c r="H8" s="28"/>
      <c r="I8" s="28">
        <v>1.1004499999999999</v>
      </c>
      <c r="J8" s="49"/>
      <c r="K8" s="65">
        <v>-0.99300869545723769</v>
      </c>
      <c r="L8" s="142"/>
      <c r="M8" s="28">
        <v>0.47650740000000003</v>
      </c>
      <c r="N8" s="30"/>
      <c r="O8" s="28">
        <v>0.49682538771755169</v>
      </c>
      <c r="P8" s="142"/>
      <c r="Q8" s="28">
        <v>0.16428870000000001</v>
      </c>
    </row>
    <row r="9" spans="1:17" x14ac:dyDescent="0.2">
      <c r="A9" s="53" t="s">
        <v>20</v>
      </c>
      <c r="B9" s="53"/>
      <c r="C9" s="28">
        <f t="shared" ref="C9" ca="1" si="4">#REF!/-($C$5)</f>
        <v>2.0424121095915593E-3</v>
      </c>
      <c r="D9" s="52"/>
      <c r="E9" s="28">
        <v>1.10841E-2</v>
      </c>
      <c r="F9" s="28"/>
      <c r="G9" s="28">
        <v>5.6255048225400298E-2</v>
      </c>
      <c r="H9" s="28"/>
      <c r="I9" s="28">
        <v>1.3450999999999999E-2</v>
      </c>
      <c r="J9" s="49"/>
      <c r="K9" s="65">
        <v>4.0450217813596838E-3</v>
      </c>
      <c r="L9" s="142"/>
      <c r="M9" s="28">
        <v>5.8127999999999999E-3</v>
      </c>
      <c r="N9" s="30"/>
      <c r="O9" s="28">
        <v>9.7839569042270456E-3</v>
      </c>
      <c r="P9" s="142"/>
      <c r="Q9" s="28">
        <v>1.5088E-3</v>
      </c>
    </row>
    <row r="10" spans="1:17" x14ac:dyDescent="0.2">
      <c r="A10" s="53" t="s">
        <v>21</v>
      </c>
      <c r="B10" s="53"/>
      <c r="C10" s="28">
        <f t="shared" ref="C10" ca="1" si="5">#REF!/-($C$5)</f>
        <v>-9.4769850204900072E-2</v>
      </c>
      <c r="D10" s="52"/>
      <c r="E10" s="28">
        <v>0.67979020000000001</v>
      </c>
      <c r="F10" s="28"/>
      <c r="G10" s="28">
        <v>2.2513459850510014</v>
      </c>
      <c r="H10" s="28"/>
      <c r="I10" s="28">
        <v>0.75240819999999997</v>
      </c>
      <c r="J10" s="49"/>
      <c r="K10" s="65">
        <v>-3.6797368494075521E-2</v>
      </c>
      <c r="L10" s="142"/>
      <c r="M10" s="28">
        <v>0.32683109999999999</v>
      </c>
      <c r="N10" s="30"/>
      <c r="O10" s="28">
        <v>0.43519644324075163</v>
      </c>
      <c r="P10" s="142"/>
      <c r="Q10" s="28">
        <v>0.1082973</v>
      </c>
    </row>
    <row r="11" spans="1:17" x14ac:dyDescent="0.2">
      <c r="A11" s="53" t="s">
        <v>22</v>
      </c>
      <c r="B11" s="53"/>
      <c r="C11" s="28">
        <f t="shared" ref="C11" ca="1" si="6">#REF!/-($C$5)</f>
        <v>-2.5843342652474663E-2</v>
      </c>
      <c r="D11" s="52"/>
      <c r="E11" s="28">
        <v>3.96088E-2</v>
      </c>
      <c r="F11" s="28"/>
      <c r="G11" s="28">
        <v>1.5124670849452229E-2</v>
      </c>
      <c r="H11" s="28"/>
      <c r="I11" s="28">
        <v>4.1373800000000002E-2</v>
      </c>
      <c r="J11" s="49"/>
      <c r="K11" s="65">
        <v>-1.3533982379441142E-2</v>
      </c>
      <c r="L11" s="50"/>
      <c r="M11" s="28">
        <v>1.9540600000000002E-2</v>
      </c>
      <c r="N11" s="49"/>
      <c r="O11" s="28">
        <v>1.8954336497808584E-4</v>
      </c>
      <c r="P11" s="50"/>
      <c r="Q11" s="28">
        <v>6.2132000000000003E-3</v>
      </c>
    </row>
    <row r="12" spans="1:17" x14ac:dyDescent="0.2">
      <c r="A12" s="53" t="s">
        <v>24</v>
      </c>
      <c r="B12" s="53"/>
      <c r="C12" s="28">
        <f t="shared" ref="C12" ca="1" si="7">#REF!/-($C$5)</f>
        <v>2.6088239273640481E-2</v>
      </c>
      <c r="D12" s="52"/>
      <c r="E12" s="28">
        <v>2.5246299999999999E-2</v>
      </c>
      <c r="F12" s="28"/>
      <c r="G12" s="28">
        <v>7.117341388821509E-2</v>
      </c>
      <c r="H12" s="28"/>
      <c r="I12" s="28">
        <v>2.8779300000000001E-2</v>
      </c>
      <c r="J12" s="49"/>
      <c r="K12" s="65">
        <v>1.8427594834587013E-2</v>
      </c>
      <c r="L12" s="50"/>
      <c r="M12" s="28">
        <v>2.3154500000000001E-2</v>
      </c>
      <c r="N12" s="49"/>
      <c r="O12" s="28">
        <v>1.0710538974495802E-2</v>
      </c>
      <c r="P12" s="50"/>
      <c r="Q12" s="28">
        <v>1.2351600000000001E-2</v>
      </c>
    </row>
    <row r="13" spans="1:17" x14ac:dyDescent="0.2">
      <c r="A13" s="53" t="s">
        <v>25</v>
      </c>
      <c r="B13" s="53"/>
      <c r="C13" s="28">
        <f t="shared" ref="C13" ca="1" si="8">#REF!/-($C$5)</f>
        <v>-6.3830600957667924E-3</v>
      </c>
      <c r="D13" s="52"/>
      <c r="E13" s="28">
        <v>3.8706499999999998E-2</v>
      </c>
      <c r="F13" s="28"/>
      <c r="G13" s="28">
        <v>-1.7965430752726354E-2</v>
      </c>
      <c r="H13" s="28"/>
      <c r="I13" s="28">
        <v>2.9370299999999998E-2</v>
      </c>
      <c r="J13" s="49"/>
      <c r="K13" s="65">
        <v>-9.2042289013197585E-3</v>
      </c>
      <c r="L13" s="50"/>
      <c r="M13" s="28">
        <v>1.9786600000000001E-2</v>
      </c>
      <c r="N13" s="49"/>
      <c r="O13" s="28">
        <v>-4.6840736713555211E-3</v>
      </c>
      <c r="P13" s="50"/>
      <c r="Q13" s="28">
        <v>7.3528999999999999E-3</v>
      </c>
    </row>
    <row r="14" spans="1:17" x14ac:dyDescent="0.2">
      <c r="A14" s="53" t="s">
        <v>26</v>
      </c>
      <c r="B14" s="53"/>
      <c r="C14" s="28">
        <f t="shared" ref="C14" ca="1" si="9">#REF!/-($C$5)</f>
        <v>1.2671311132158367E-2</v>
      </c>
      <c r="D14" s="52"/>
      <c r="E14" s="28">
        <v>7.0495799999999997E-2</v>
      </c>
      <c r="F14" s="28"/>
      <c r="G14" s="28">
        <v>0.25518701252585069</v>
      </c>
      <c r="H14" s="28"/>
      <c r="I14" s="28">
        <v>8.4986300000000001E-2</v>
      </c>
      <c r="J14" s="49"/>
      <c r="K14" s="65">
        <v>-1.0077424330467016E-2</v>
      </c>
      <c r="L14" s="50"/>
      <c r="M14" s="28">
        <v>3.4059699999999998E-2</v>
      </c>
      <c r="N14" s="49"/>
      <c r="O14" s="28">
        <v>2.5420328191180591E-2</v>
      </c>
      <c r="P14" s="50"/>
      <c r="Q14" s="28">
        <v>1.1635100000000001E-2</v>
      </c>
    </row>
    <row r="15" spans="1:17" x14ac:dyDescent="0.2">
      <c r="A15" s="53" t="s">
        <v>27</v>
      </c>
      <c r="B15" s="53"/>
      <c r="C15" s="28">
        <f t="shared" ref="C15" ca="1" si="10">#REF!/-($C$5)</f>
        <v>0.9285081842715307</v>
      </c>
      <c r="D15" s="52"/>
      <c r="E15" s="28">
        <v>0.71955270000000005</v>
      </c>
      <c r="F15" s="28"/>
      <c r="G15" s="28">
        <v>1.7004780028657667</v>
      </c>
      <c r="H15" s="28"/>
      <c r="I15" s="28">
        <v>0.38544539999999999</v>
      </c>
      <c r="J15" s="49"/>
      <c r="K15" s="65">
        <v>0.52021560873736739</v>
      </c>
      <c r="L15" s="50"/>
      <c r="M15" s="28">
        <v>0.32463330000000001</v>
      </c>
      <c r="N15" s="49"/>
      <c r="O15" s="28">
        <v>0.6594819976837839</v>
      </c>
      <c r="P15" s="50"/>
      <c r="Q15" s="28">
        <v>7.40513E-2</v>
      </c>
    </row>
    <row r="16" spans="1:17" x14ac:dyDescent="0.2">
      <c r="A16" s="53" t="s">
        <v>28</v>
      </c>
      <c r="B16" s="53"/>
      <c r="C16" s="28">
        <f t="shared" ref="C16" ca="1" si="11">#REF!/-($C$5)</f>
        <v>7.0199520041188915E-2</v>
      </c>
      <c r="D16" s="52"/>
      <c r="E16" s="28">
        <v>8.38473E-2</v>
      </c>
      <c r="F16" s="28"/>
      <c r="G16" s="28">
        <v>0.41637638068183247</v>
      </c>
      <c r="H16" s="28"/>
      <c r="I16" s="28">
        <v>0.129582</v>
      </c>
      <c r="J16" s="49"/>
      <c r="K16" s="65">
        <v>3.2933738436961041E-2</v>
      </c>
      <c r="L16" s="50"/>
      <c r="M16" s="28">
        <v>4.0689900000000001E-2</v>
      </c>
      <c r="N16" s="49"/>
      <c r="O16" s="28">
        <v>7.5153179154820213E-2</v>
      </c>
      <c r="P16" s="50"/>
      <c r="Q16" s="28">
        <v>1.7900300000000001E-2</v>
      </c>
    </row>
    <row r="17" spans="1:17" x14ac:dyDescent="0.2">
      <c r="A17" s="53" t="s">
        <v>23</v>
      </c>
      <c r="B17" s="53"/>
      <c r="C17" s="28">
        <f t="shared" ref="C17" ca="1" si="12">#REF!/-($C$5)</f>
        <v>0.10317700337166727</v>
      </c>
      <c r="D17" s="52"/>
      <c r="E17" s="28">
        <v>0.63904059999999996</v>
      </c>
      <c r="F17" s="28"/>
      <c r="G17" s="28">
        <v>1.0580817868779899</v>
      </c>
      <c r="H17" s="28"/>
      <c r="I17" s="28">
        <v>0.46270919999999999</v>
      </c>
      <c r="J17" s="49"/>
      <c r="K17" s="65">
        <v>3.0063593724092386E-2</v>
      </c>
      <c r="L17" s="50"/>
      <c r="M17" s="28">
        <v>0.30671850000000001</v>
      </c>
      <c r="N17" s="49"/>
      <c r="O17" s="28">
        <v>0.48713725445192613</v>
      </c>
      <c r="P17" s="50"/>
      <c r="Q17" s="28">
        <v>8.3083699999999996E-2</v>
      </c>
    </row>
    <row r="18" spans="1:17" x14ac:dyDescent="0.2">
      <c r="A18" s="53" t="s">
        <v>29</v>
      </c>
      <c r="B18" s="53"/>
      <c r="C18" s="28">
        <f t="shared" ref="C18" ca="1" si="13">#REF!/-($C$5)</f>
        <v>0.92625847777788139</v>
      </c>
      <c r="D18" s="52"/>
      <c r="E18" s="28">
        <v>0.57453810000000005</v>
      </c>
      <c r="F18" s="28"/>
      <c r="G18" s="28">
        <v>2.2298921211424054</v>
      </c>
      <c r="H18" s="28"/>
      <c r="I18" s="28">
        <v>0.76809059999999996</v>
      </c>
      <c r="J18" s="49"/>
      <c r="K18" s="65">
        <v>0.47807067005173426</v>
      </c>
      <c r="L18" s="50"/>
      <c r="M18" s="28">
        <v>0.2129481</v>
      </c>
      <c r="N18" s="49"/>
      <c r="O18" s="28">
        <v>0.26054514278391577</v>
      </c>
      <c r="P18" s="50"/>
      <c r="Q18" s="28">
        <v>7.64846E-2</v>
      </c>
    </row>
    <row r="19" spans="1:17" x14ac:dyDescent="0.2">
      <c r="A19" s="53" t="s">
        <v>30</v>
      </c>
      <c r="B19" s="53"/>
      <c r="C19" s="28">
        <f t="shared" ref="C19" ca="1" si="14">#REF!/-($C$5)</f>
        <v>2.310787631885026</v>
      </c>
      <c r="D19" s="52"/>
      <c r="E19" s="28">
        <v>1.716666</v>
      </c>
      <c r="F19" s="28"/>
      <c r="G19" s="28">
        <v>5.5824751871125526</v>
      </c>
      <c r="H19" s="28"/>
      <c r="I19" s="28">
        <v>1.645664</v>
      </c>
      <c r="J19" s="49"/>
      <c r="K19" s="65">
        <v>0.83628064129287594</v>
      </c>
      <c r="L19" s="50"/>
      <c r="M19" s="28">
        <v>0.479408</v>
      </c>
      <c r="N19" s="49"/>
      <c r="O19" s="28">
        <v>1.0614849221217764</v>
      </c>
      <c r="P19" s="50"/>
      <c r="Q19" s="28">
        <v>0.18220839999999999</v>
      </c>
    </row>
    <row r="20" spans="1:17" x14ac:dyDescent="0.2">
      <c r="A20" s="51" t="s">
        <v>31</v>
      </c>
      <c r="B20" s="51"/>
      <c r="C20" s="28">
        <f t="shared" ref="C20" ca="1" si="15">#REF!/-($C$5)</f>
        <v>0.87900789229176646</v>
      </c>
      <c r="D20" s="52"/>
      <c r="E20" s="28">
        <v>0.53916699999999995</v>
      </c>
      <c r="F20" s="28"/>
      <c r="G20" s="28">
        <v>3.2108901631186342</v>
      </c>
      <c r="H20" s="28"/>
      <c r="I20" s="28">
        <v>0.72675219999999996</v>
      </c>
      <c r="J20" s="49"/>
      <c r="K20" s="65">
        <v>0.48199663215576338</v>
      </c>
      <c r="L20" s="50"/>
      <c r="M20" s="28">
        <v>0.23851310000000001</v>
      </c>
      <c r="N20" s="49"/>
      <c r="O20" s="28">
        <v>0.65799061081353505</v>
      </c>
      <c r="P20" s="50"/>
      <c r="Q20" s="28">
        <v>8.6613899999999994E-2</v>
      </c>
    </row>
    <row r="21" spans="1:17" x14ac:dyDescent="0.2">
      <c r="A21" s="51" t="s">
        <v>32</v>
      </c>
      <c r="B21" s="51"/>
      <c r="C21" s="28">
        <f t="shared" ref="C21" ca="1" si="16">#REF!/-($C$5)</f>
        <v>-0.14879526610331875</v>
      </c>
      <c r="D21" s="52"/>
      <c r="E21" s="28">
        <v>0.82613610000000004</v>
      </c>
      <c r="F21" s="28"/>
      <c r="G21" s="28">
        <v>5.098608877874832</v>
      </c>
      <c r="H21" s="28"/>
      <c r="I21" s="28">
        <v>1.317512</v>
      </c>
      <c r="J21" s="49"/>
      <c r="K21" s="65">
        <v>0.17981483281273772</v>
      </c>
      <c r="L21" s="50"/>
      <c r="M21" s="28">
        <v>0.3290208</v>
      </c>
      <c r="N21" s="49"/>
      <c r="O21" s="28">
        <v>0.98579572351150602</v>
      </c>
      <c r="P21" s="50"/>
      <c r="Q21" s="28">
        <v>0.17488770000000001</v>
      </c>
    </row>
    <row r="22" spans="1:17" x14ac:dyDescent="0.2">
      <c r="A22" s="51" t="s">
        <v>33</v>
      </c>
      <c r="B22" s="51"/>
      <c r="C22" s="28">
        <f t="shared" ref="C22" ca="1" si="17">#REF!/-($C$5)</f>
        <v>-2.7269013796164381</v>
      </c>
      <c r="D22" s="52"/>
      <c r="E22" s="28">
        <v>1.8996850000000001</v>
      </c>
      <c r="F22" s="28"/>
      <c r="G22" s="28">
        <v>-22.02600445619203</v>
      </c>
      <c r="H22" s="28"/>
      <c r="I22" s="28">
        <v>4.8429760000000002</v>
      </c>
      <c r="J22" s="54"/>
      <c r="K22" s="66">
        <v>-1.4271455244155038</v>
      </c>
      <c r="L22" s="55"/>
      <c r="M22" s="31">
        <v>0.78974290000000003</v>
      </c>
      <c r="N22" s="54"/>
      <c r="O22" s="31">
        <v>-4.4721102526511682</v>
      </c>
      <c r="P22" s="55"/>
      <c r="Q22" s="31">
        <v>0.47207710000000003</v>
      </c>
    </row>
    <row r="23" spans="1:17" x14ac:dyDescent="0.2">
      <c r="A23" s="56" t="s">
        <v>44</v>
      </c>
      <c r="B23" s="56"/>
      <c r="C23" s="57"/>
      <c r="D23" s="57"/>
      <c r="E23" s="57"/>
      <c r="F23" s="57"/>
      <c r="G23" s="57"/>
      <c r="H23" s="57"/>
      <c r="I23" s="57"/>
      <c r="J23" s="49"/>
      <c r="K23" s="67"/>
      <c r="L23" s="50"/>
      <c r="M23" s="50"/>
      <c r="N23" s="49"/>
      <c r="O23" s="50"/>
      <c r="P23" s="50"/>
      <c r="Q23" s="50"/>
    </row>
    <row r="24" spans="1:17" x14ac:dyDescent="0.2">
      <c r="A24" s="48" t="s">
        <v>15</v>
      </c>
      <c r="B24" s="48"/>
      <c r="C24" s="58"/>
      <c r="D24" s="58"/>
      <c r="E24" s="58"/>
      <c r="F24" s="58"/>
      <c r="G24" s="58"/>
      <c r="H24" s="58"/>
      <c r="I24" s="58"/>
      <c r="J24" s="49"/>
      <c r="K24" s="65">
        <v>0.50137342377494631</v>
      </c>
      <c r="L24" s="50"/>
      <c r="M24" s="28">
        <v>6.7842299999999994E-2</v>
      </c>
      <c r="N24" s="49"/>
      <c r="O24" s="28">
        <v>0.6009522115464615</v>
      </c>
      <c r="P24" s="50"/>
      <c r="Q24" s="28">
        <v>3.3543700000000003E-2</v>
      </c>
    </row>
    <row r="25" spans="1:17" x14ac:dyDescent="0.2">
      <c r="A25" s="51" t="s">
        <v>53</v>
      </c>
      <c r="B25" s="48"/>
      <c r="C25" s="58"/>
      <c r="D25" s="58"/>
      <c r="E25" s="58"/>
      <c r="F25" s="58"/>
      <c r="G25" s="58"/>
      <c r="H25" s="58"/>
      <c r="I25" s="58"/>
      <c r="J25" s="49"/>
      <c r="K25" s="65">
        <v>0</v>
      </c>
      <c r="L25" s="50"/>
      <c r="M25" s="28"/>
      <c r="N25" s="49"/>
      <c r="O25" s="28">
        <v>0</v>
      </c>
      <c r="P25" s="50"/>
      <c r="Q25" s="28"/>
    </row>
    <row r="26" spans="1:17" x14ac:dyDescent="0.2">
      <c r="A26" s="53" t="s">
        <v>54</v>
      </c>
      <c r="B26" s="48"/>
      <c r="C26" s="58"/>
      <c r="D26" s="58"/>
      <c r="E26" s="58"/>
      <c r="F26" s="58"/>
      <c r="G26" s="58"/>
      <c r="H26" s="58"/>
      <c r="I26" s="58"/>
      <c r="J26" s="49"/>
      <c r="K26" s="65">
        <v>0</v>
      </c>
      <c r="L26" s="50"/>
      <c r="M26" s="28"/>
      <c r="N26" s="49"/>
      <c r="O26" s="28">
        <v>0</v>
      </c>
      <c r="P26" s="50"/>
      <c r="Q26" s="28"/>
    </row>
    <row r="27" spans="1:17" x14ac:dyDescent="0.2">
      <c r="A27" s="51" t="s">
        <v>55</v>
      </c>
      <c r="B27" s="48"/>
      <c r="C27" s="58"/>
      <c r="D27" s="58"/>
      <c r="E27" s="58"/>
      <c r="F27" s="58"/>
      <c r="G27" s="58"/>
      <c r="H27" s="58"/>
      <c r="I27" s="58"/>
      <c r="J27" s="49"/>
      <c r="K27" s="65">
        <v>0</v>
      </c>
      <c r="L27" s="50"/>
      <c r="M27" s="28"/>
      <c r="N27" s="49"/>
      <c r="O27" s="28">
        <v>0</v>
      </c>
      <c r="P27" s="50"/>
      <c r="Q27" s="28"/>
    </row>
    <row r="28" spans="1:17" x14ac:dyDescent="0.2">
      <c r="A28" s="53" t="s">
        <v>20</v>
      </c>
      <c r="B28" s="53"/>
      <c r="C28" s="59"/>
      <c r="D28" s="59"/>
      <c r="E28" s="59"/>
      <c r="F28" s="59"/>
      <c r="G28" s="59"/>
      <c r="H28" s="59"/>
      <c r="I28" s="59"/>
      <c r="J28" s="49"/>
      <c r="K28" s="65">
        <v>1.8253311150779446E-2</v>
      </c>
      <c r="L28" s="50"/>
      <c r="M28" s="28">
        <v>1.4428699999999999E-2</v>
      </c>
      <c r="N28" s="49"/>
      <c r="O28" s="28">
        <v>2.3757950636481263E-3</v>
      </c>
      <c r="P28" s="50"/>
      <c r="Q28" s="28">
        <v>8.7379999999999999E-4</v>
      </c>
    </row>
    <row r="29" spans="1:17" x14ac:dyDescent="0.2">
      <c r="A29" s="53" t="s">
        <v>21</v>
      </c>
      <c r="B29" s="53"/>
      <c r="C29" s="59"/>
      <c r="D29" s="59"/>
      <c r="E29" s="59"/>
      <c r="F29" s="59"/>
      <c r="G29" s="59"/>
      <c r="H29" s="59"/>
      <c r="I29" s="59"/>
      <c r="J29" s="49"/>
      <c r="K29" s="65">
        <v>1.2517054171059641</v>
      </c>
      <c r="L29" s="50"/>
      <c r="M29" s="28">
        <v>0.4992955</v>
      </c>
      <c r="N29" s="49"/>
      <c r="O29" s="28">
        <v>0.17112533483284897</v>
      </c>
      <c r="P29" s="50"/>
      <c r="Q29" s="28">
        <v>7.4239200000000005E-2</v>
      </c>
    </row>
    <row r="30" spans="1:17" x14ac:dyDescent="0.2">
      <c r="A30" s="53" t="s">
        <v>22</v>
      </c>
      <c r="B30" s="53"/>
      <c r="C30" s="59"/>
      <c r="D30" s="59"/>
      <c r="E30" s="59"/>
      <c r="F30" s="59"/>
      <c r="G30" s="59"/>
      <c r="H30" s="59"/>
      <c r="I30" s="59"/>
      <c r="J30" s="49"/>
      <c r="K30" s="65">
        <v>1.986833995406292E-3</v>
      </c>
      <c r="L30" s="50"/>
      <c r="M30" s="28">
        <v>2.9431100000000002E-2</v>
      </c>
      <c r="N30" s="49"/>
      <c r="O30" s="28">
        <v>1.0094092692634681E-2</v>
      </c>
      <c r="P30" s="50"/>
      <c r="Q30" s="28">
        <v>4.0768999999999996E-3</v>
      </c>
    </row>
    <row r="31" spans="1:17" x14ac:dyDescent="0.2">
      <c r="A31" s="53" t="s">
        <v>24</v>
      </c>
      <c r="B31" s="53"/>
      <c r="C31" s="59"/>
      <c r="D31" s="59"/>
      <c r="E31" s="59"/>
      <c r="F31" s="59"/>
      <c r="G31" s="59"/>
      <c r="H31" s="59"/>
      <c r="I31" s="59"/>
      <c r="J31" s="49"/>
      <c r="K31" s="65">
        <v>1.1795793106266982E-2</v>
      </c>
      <c r="L31" s="50"/>
      <c r="M31" s="28">
        <v>2.65852E-2</v>
      </c>
      <c r="N31" s="49"/>
      <c r="O31" s="28">
        <v>3.5504857646429897E-2</v>
      </c>
      <c r="P31" s="50"/>
      <c r="Q31" s="28">
        <v>1.50464E-2</v>
      </c>
    </row>
    <row r="32" spans="1:17" x14ac:dyDescent="0.2">
      <c r="A32" s="53" t="s">
        <v>25</v>
      </c>
      <c r="B32" s="53"/>
      <c r="C32" s="59"/>
      <c r="D32" s="59"/>
      <c r="E32" s="59"/>
      <c r="F32" s="59"/>
      <c r="G32" s="59"/>
      <c r="H32" s="59"/>
      <c r="I32" s="59"/>
      <c r="J32" s="49"/>
      <c r="K32" s="65">
        <v>2.5103275043300954E-2</v>
      </c>
      <c r="L32" s="50"/>
      <c r="M32" s="28">
        <v>2.26629E-2</v>
      </c>
      <c r="N32" s="49"/>
      <c r="O32" s="28">
        <v>2.5643342887007481E-2</v>
      </c>
      <c r="P32" s="50"/>
      <c r="Q32" s="28">
        <v>9.4625999999999998E-3</v>
      </c>
    </row>
    <row r="33" spans="1:17" x14ac:dyDescent="0.2">
      <c r="A33" s="53" t="s">
        <v>26</v>
      </c>
      <c r="B33" s="53"/>
      <c r="C33" s="59"/>
      <c r="D33" s="59"/>
      <c r="E33" s="59"/>
      <c r="F33" s="59"/>
      <c r="G33" s="59"/>
      <c r="H33" s="59"/>
      <c r="I33" s="59"/>
      <c r="J33" s="49"/>
      <c r="K33" s="65">
        <v>3.2301532917266923E-2</v>
      </c>
      <c r="L33" s="50"/>
      <c r="M33" s="28">
        <v>1.9289199999999999E-2</v>
      </c>
      <c r="N33" s="49"/>
      <c r="O33" s="28">
        <v>1.3185122280334829E-2</v>
      </c>
      <c r="P33" s="50"/>
      <c r="Q33" s="28">
        <v>3.7734000000000001E-3</v>
      </c>
    </row>
    <row r="34" spans="1:17" x14ac:dyDescent="0.2">
      <c r="A34" s="53" t="s">
        <v>27</v>
      </c>
      <c r="B34" s="53"/>
      <c r="C34" s="59"/>
      <c r="D34" s="59"/>
      <c r="E34" s="59"/>
      <c r="F34" s="59"/>
      <c r="G34" s="59"/>
      <c r="H34" s="59"/>
      <c r="I34" s="59"/>
      <c r="J34" s="49"/>
      <c r="K34" s="65">
        <v>0.93641147024485427</v>
      </c>
      <c r="L34" s="50"/>
      <c r="M34" s="28">
        <v>0.51627959999999995</v>
      </c>
      <c r="N34" s="49"/>
      <c r="O34" s="28">
        <v>4.6252884511476362E-2</v>
      </c>
      <c r="P34" s="50"/>
      <c r="Q34" s="28">
        <v>6.7838099999999998E-2</v>
      </c>
    </row>
    <row r="35" spans="1:17" x14ac:dyDescent="0.2">
      <c r="A35" s="53" t="s">
        <v>28</v>
      </c>
      <c r="B35" s="53"/>
      <c r="C35" s="59"/>
      <c r="D35" s="59"/>
      <c r="E35" s="59"/>
      <c r="F35" s="59"/>
      <c r="G35" s="59"/>
      <c r="H35" s="59"/>
      <c r="I35" s="59"/>
      <c r="J35" s="49"/>
      <c r="K35" s="65">
        <v>4.2133319773379273E-2</v>
      </c>
      <c r="L35" s="50"/>
      <c r="M35" s="28">
        <v>2.2613899999999999E-2</v>
      </c>
      <c r="N35" s="49"/>
      <c r="O35" s="28">
        <v>1.990195769032516E-2</v>
      </c>
      <c r="P35" s="50"/>
      <c r="Q35" s="28">
        <v>6.9679E-3</v>
      </c>
    </row>
    <row r="36" spans="1:17" x14ac:dyDescent="0.2">
      <c r="A36" s="53" t="s">
        <v>23</v>
      </c>
      <c r="B36" s="53"/>
      <c r="C36" s="59"/>
      <c r="D36" s="59"/>
      <c r="E36" s="59"/>
      <c r="F36" s="59"/>
      <c r="G36" s="59"/>
      <c r="H36" s="59"/>
      <c r="I36" s="59"/>
      <c r="J36" s="49"/>
      <c r="K36" s="65">
        <v>0.16931174621452422</v>
      </c>
      <c r="L36" s="50"/>
      <c r="M36" s="28">
        <v>0.25342809999999999</v>
      </c>
      <c r="N36" s="49"/>
      <c r="O36" s="28">
        <v>0.12315384093084726</v>
      </c>
      <c r="P36" s="50"/>
      <c r="Q36" s="28">
        <v>9.4466599999999998E-2</v>
      </c>
    </row>
    <row r="37" spans="1:17" x14ac:dyDescent="0.2">
      <c r="A37" s="53" t="s">
        <v>29</v>
      </c>
      <c r="B37" s="53"/>
      <c r="C37" s="59"/>
      <c r="D37" s="59"/>
      <c r="E37" s="59"/>
      <c r="F37" s="59"/>
      <c r="G37" s="59"/>
      <c r="H37" s="59"/>
      <c r="I37" s="59"/>
      <c r="J37" s="49"/>
      <c r="K37" s="65">
        <v>6.4772838646525221E-2</v>
      </c>
      <c r="L37" s="50"/>
      <c r="M37" s="28">
        <v>0.23076930000000001</v>
      </c>
      <c r="N37" s="49"/>
      <c r="O37" s="28">
        <v>0.29735012255288706</v>
      </c>
      <c r="P37" s="50"/>
      <c r="Q37" s="28">
        <v>8.43999E-2</v>
      </c>
    </row>
    <row r="38" spans="1:17" x14ac:dyDescent="0.2">
      <c r="A38" s="53" t="s">
        <v>30</v>
      </c>
      <c r="B38" s="53"/>
      <c r="C38" s="59"/>
      <c r="D38" s="59"/>
      <c r="E38" s="59"/>
      <c r="F38" s="59"/>
      <c r="G38" s="59"/>
      <c r="H38" s="59"/>
      <c r="I38" s="59"/>
      <c r="J38" s="49"/>
      <c r="K38" s="65">
        <v>0.13896096031813401</v>
      </c>
      <c r="L38" s="50"/>
      <c r="M38" s="28">
        <v>0.2017012</v>
      </c>
      <c r="N38" s="49"/>
      <c r="O38" s="28">
        <v>4.5102809583511448E-2</v>
      </c>
      <c r="P38" s="50"/>
      <c r="Q38" s="28">
        <v>0.10197199999999999</v>
      </c>
    </row>
    <row r="39" spans="1:17" x14ac:dyDescent="0.2">
      <c r="A39" s="51" t="s">
        <v>31</v>
      </c>
      <c r="B39" s="51"/>
      <c r="C39" s="59"/>
      <c r="D39" s="59"/>
      <c r="E39" s="59"/>
      <c r="F39" s="59"/>
      <c r="G39" s="59"/>
      <c r="H39" s="59"/>
      <c r="I39" s="59"/>
      <c r="J39" s="49"/>
      <c r="K39" s="65">
        <v>0.36190546880328894</v>
      </c>
      <c r="L39" s="50"/>
      <c r="M39" s="28">
        <v>0.42387950000000002</v>
      </c>
      <c r="N39" s="49"/>
      <c r="O39" s="28">
        <v>0.33090073263961611</v>
      </c>
      <c r="P39" s="50"/>
      <c r="Q39" s="28">
        <v>0.1864413</v>
      </c>
    </row>
    <row r="40" spans="1:17" x14ac:dyDescent="0.2">
      <c r="A40" s="51" t="s">
        <v>32</v>
      </c>
      <c r="B40" s="51"/>
      <c r="C40" s="59"/>
      <c r="D40" s="59"/>
      <c r="E40" s="59"/>
      <c r="F40" s="59"/>
      <c r="G40" s="59"/>
      <c r="H40" s="59"/>
      <c r="I40" s="59"/>
      <c r="J40" s="49"/>
      <c r="K40" s="65">
        <v>0.16759939193447917</v>
      </c>
      <c r="L40" s="50"/>
      <c r="M40" s="28">
        <v>0.33444810000000003</v>
      </c>
      <c r="N40" s="49"/>
      <c r="O40" s="28">
        <v>0.21231209433942416</v>
      </c>
      <c r="P40" s="50"/>
      <c r="Q40" s="28">
        <v>0.21210950000000001</v>
      </c>
    </row>
    <row r="41" spans="1:17" x14ac:dyDescent="0.2">
      <c r="A41" s="51" t="s">
        <v>33</v>
      </c>
      <c r="B41" s="51"/>
      <c r="C41" s="59"/>
      <c r="D41" s="59"/>
      <c r="E41" s="59"/>
      <c r="F41" s="59"/>
      <c r="G41" s="59"/>
      <c r="H41" s="59"/>
      <c r="I41" s="59"/>
      <c r="J41" s="54"/>
      <c r="K41" s="65">
        <v>3.1855640072890219E-2</v>
      </c>
      <c r="L41" s="55"/>
      <c r="M41" s="28">
        <v>5.6202099999999998E-2</v>
      </c>
      <c r="N41" s="54"/>
      <c r="O41" s="31">
        <v>0.10816231874078941</v>
      </c>
      <c r="P41" s="55"/>
      <c r="Q41" s="31">
        <v>9.8680799999999999E-2</v>
      </c>
    </row>
    <row r="42" spans="1:17" x14ac:dyDescent="0.2">
      <c r="A42" s="60" t="s">
        <v>45</v>
      </c>
      <c r="B42" s="60"/>
      <c r="C42" s="152">
        <v>1830</v>
      </c>
      <c r="D42" s="152"/>
      <c r="E42" s="152"/>
      <c r="F42" s="61"/>
      <c r="G42" s="149">
        <v>1830</v>
      </c>
      <c r="H42" s="149"/>
      <c r="I42" s="149"/>
      <c r="J42" s="60"/>
      <c r="K42" s="152">
        <v>1830</v>
      </c>
      <c r="L42" s="152"/>
      <c r="M42" s="152"/>
      <c r="N42" s="60"/>
      <c r="O42" s="153">
        <v>1830</v>
      </c>
      <c r="P42" s="153"/>
      <c r="Q42" s="153"/>
    </row>
    <row r="43" spans="1:17" x14ac:dyDescent="0.2">
      <c r="A43" s="44" t="s">
        <v>46</v>
      </c>
      <c r="B43" s="44"/>
      <c r="C43" s="153">
        <v>7320</v>
      </c>
      <c r="D43" s="153"/>
      <c r="E43" s="153"/>
      <c r="F43" s="62"/>
      <c r="G43" s="150">
        <v>422730</v>
      </c>
      <c r="H43" s="150"/>
      <c r="I43" s="150"/>
      <c r="J43" s="44"/>
      <c r="K43" s="153">
        <v>7320</v>
      </c>
      <c r="L43" s="153"/>
      <c r="M43" s="153"/>
      <c r="N43" s="44"/>
      <c r="O43" s="153">
        <v>422730</v>
      </c>
      <c r="P43" s="153"/>
      <c r="Q43" s="153"/>
    </row>
    <row r="44" spans="1:17" ht="17" thickBot="1" x14ac:dyDescent="0.25">
      <c r="A44" s="63" t="s">
        <v>47</v>
      </c>
      <c r="B44" s="63"/>
      <c r="C44" s="158">
        <v>-1344.6162999999999</v>
      </c>
      <c r="D44" s="158"/>
      <c r="E44" s="158"/>
      <c r="F44" s="64"/>
      <c r="G44" s="151">
        <v>-6921.3878000000004</v>
      </c>
      <c r="H44" s="151"/>
      <c r="I44" s="151"/>
      <c r="J44" s="63"/>
      <c r="K44" s="158">
        <v>-1321.8318999999999</v>
      </c>
      <c r="L44" s="158"/>
      <c r="M44" s="158"/>
      <c r="N44" s="63"/>
      <c r="O44" s="158">
        <v>-5801.7482</v>
      </c>
      <c r="P44" s="158"/>
      <c r="Q44" s="158"/>
    </row>
    <row r="45" spans="1:17" ht="17" thickTop="1" x14ac:dyDescent="0.2">
      <c r="A45" s="156" t="s">
        <v>329</v>
      </c>
      <c r="B45" s="156"/>
      <c r="C45" s="156"/>
      <c r="D45" s="156"/>
      <c r="E45" s="156"/>
      <c r="F45" s="156"/>
      <c r="G45" s="156"/>
      <c r="H45" s="156"/>
      <c r="I45" s="156"/>
      <c r="J45" s="156"/>
      <c r="K45" s="156"/>
      <c r="L45" s="156"/>
      <c r="M45" s="156"/>
      <c r="N45" s="156"/>
      <c r="O45" s="156"/>
      <c r="P45" s="156"/>
      <c r="Q45" s="156"/>
    </row>
    <row r="46" spans="1:17" x14ac:dyDescent="0.2">
      <c r="A46" s="157"/>
      <c r="B46" s="157"/>
      <c r="C46" s="157"/>
      <c r="D46" s="157"/>
      <c r="E46" s="157"/>
      <c r="F46" s="157"/>
      <c r="G46" s="157"/>
      <c r="H46" s="157"/>
      <c r="I46" s="157"/>
      <c r="J46" s="157"/>
      <c r="K46" s="157"/>
      <c r="L46" s="157"/>
      <c r="M46" s="157"/>
      <c r="N46" s="157"/>
      <c r="O46" s="157"/>
      <c r="P46" s="157"/>
      <c r="Q46" s="157"/>
    </row>
    <row r="47" spans="1:17" x14ac:dyDescent="0.2">
      <c r="A47" s="157"/>
      <c r="B47" s="157"/>
      <c r="C47" s="157"/>
      <c r="D47" s="157"/>
      <c r="E47" s="157"/>
      <c r="F47" s="157"/>
      <c r="G47" s="157"/>
      <c r="H47" s="157"/>
      <c r="I47" s="157"/>
      <c r="J47" s="157"/>
      <c r="K47" s="157"/>
      <c r="L47" s="157"/>
      <c r="M47" s="157"/>
      <c r="N47" s="157"/>
      <c r="O47" s="157"/>
      <c r="P47" s="157"/>
      <c r="Q47" s="157"/>
    </row>
    <row r="48" spans="1:17" x14ac:dyDescent="0.2">
      <c r="A48" s="157"/>
      <c r="B48" s="157"/>
      <c r="C48" s="157"/>
      <c r="D48" s="157"/>
      <c r="E48" s="157"/>
      <c r="F48" s="157"/>
      <c r="G48" s="157"/>
      <c r="H48" s="157"/>
      <c r="I48" s="157"/>
      <c r="J48" s="157"/>
      <c r="K48" s="157"/>
      <c r="L48" s="157"/>
      <c r="M48" s="157"/>
      <c r="N48" s="157"/>
      <c r="O48" s="157"/>
      <c r="P48" s="157"/>
      <c r="Q48" s="157"/>
    </row>
    <row r="49" spans="1:17" x14ac:dyDescent="0.2">
      <c r="A49" s="157"/>
      <c r="B49" s="157"/>
      <c r="C49" s="157"/>
      <c r="D49" s="157"/>
      <c r="E49" s="157"/>
      <c r="F49" s="157"/>
      <c r="G49" s="157"/>
      <c r="H49" s="157"/>
      <c r="I49" s="157"/>
      <c r="J49" s="157"/>
      <c r="K49" s="157"/>
      <c r="L49" s="157"/>
      <c r="M49" s="157"/>
      <c r="N49" s="157"/>
      <c r="O49" s="157"/>
      <c r="P49" s="157"/>
      <c r="Q49" s="157"/>
    </row>
    <row r="50" spans="1:17" x14ac:dyDescent="0.2">
      <c r="A50" s="157"/>
      <c r="B50" s="157"/>
      <c r="C50" s="157"/>
      <c r="D50" s="157"/>
      <c r="E50" s="157"/>
      <c r="F50" s="157"/>
      <c r="G50" s="157"/>
      <c r="H50" s="157"/>
      <c r="I50" s="157"/>
      <c r="J50" s="157"/>
      <c r="K50" s="157"/>
      <c r="L50" s="157"/>
      <c r="M50" s="157"/>
      <c r="N50" s="157"/>
      <c r="O50" s="157"/>
      <c r="P50" s="157"/>
      <c r="Q50" s="157"/>
    </row>
    <row r="51" spans="1:17" x14ac:dyDescent="0.2">
      <c r="A51" s="157"/>
      <c r="B51" s="157"/>
      <c r="C51" s="157"/>
      <c r="D51" s="157"/>
      <c r="E51" s="157"/>
      <c r="F51" s="157"/>
      <c r="G51" s="157"/>
      <c r="H51" s="157"/>
      <c r="I51" s="157"/>
      <c r="J51" s="157"/>
      <c r="K51" s="157"/>
      <c r="L51" s="157"/>
      <c r="M51" s="157"/>
      <c r="N51" s="157"/>
      <c r="O51" s="157"/>
      <c r="P51" s="157"/>
      <c r="Q51" s="157"/>
    </row>
    <row r="52" spans="1:17" x14ac:dyDescent="0.2">
      <c r="A52" s="157"/>
      <c r="B52" s="157"/>
      <c r="C52" s="157"/>
      <c r="D52" s="157"/>
      <c r="E52" s="157"/>
      <c r="F52" s="157"/>
      <c r="G52" s="157"/>
      <c r="H52" s="157"/>
      <c r="I52" s="157"/>
      <c r="J52" s="157"/>
      <c r="K52" s="157"/>
      <c r="L52" s="157"/>
      <c r="M52" s="157"/>
      <c r="N52" s="157"/>
      <c r="O52" s="157"/>
      <c r="P52" s="157"/>
      <c r="Q52" s="157"/>
    </row>
    <row r="53" spans="1:17" x14ac:dyDescent="0.2">
      <c r="A53" s="157"/>
      <c r="B53" s="157"/>
      <c r="C53" s="157"/>
      <c r="D53" s="157"/>
      <c r="E53" s="157"/>
      <c r="F53" s="157"/>
      <c r="G53" s="157"/>
      <c r="H53" s="157"/>
      <c r="I53" s="157"/>
      <c r="J53" s="157"/>
      <c r="K53" s="157"/>
      <c r="L53" s="157"/>
      <c r="M53" s="157"/>
      <c r="N53" s="157"/>
      <c r="O53" s="157"/>
      <c r="P53" s="157"/>
      <c r="Q53" s="157"/>
    </row>
    <row r="54" spans="1:17" x14ac:dyDescent="0.2">
      <c r="A54" s="157"/>
      <c r="B54" s="157"/>
      <c r="C54" s="157"/>
      <c r="D54" s="157"/>
      <c r="E54" s="157"/>
      <c r="F54" s="157"/>
      <c r="G54" s="157"/>
      <c r="H54" s="157"/>
      <c r="I54" s="157"/>
      <c r="J54" s="157"/>
      <c r="K54" s="157"/>
      <c r="L54" s="157"/>
      <c r="M54" s="157"/>
      <c r="N54" s="157"/>
      <c r="O54" s="157"/>
      <c r="P54" s="157"/>
      <c r="Q54" s="157"/>
    </row>
    <row r="55" spans="1:17" x14ac:dyDescent="0.2">
      <c r="A55" s="157"/>
      <c r="B55" s="157"/>
      <c r="C55" s="157"/>
      <c r="D55" s="157"/>
      <c r="E55" s="157"/>
      <c r="F55" s="157"/>
      <c r="G55" s="157"/>
      <c r="H55" s="157"/>
      <c r="I55" s="157"/>
      <c r="J55" s="157"/>
      <c r="K55" s="157"/>
      <c r="L55" s="157"/>
      <c r="M55" s="157"/>
      <c r="N55" s="157"/>
      <c r="O55" s="157"/>
      <c r="P55" s="157"/>
      <c r="Q55" s="157"/>
    </row>
    <row r="56" spans="1:17" x14ac:dyDescent="0.2">
      <c r="A56" s="157"/>
      <c r="B56" s="157"/>
      <c r="C56" s="157"/>
      <c r="D56" s="157"/>
      <c r="E56" s="157"/>
      <c r="F56" s="157"/>
      <c r="G56" s="157"/>
      <c r="H56" s="157"/>
      <c r="I56" s="157"/>
      <c r="J56" s="157"/>
      <c r="K56" s="157"/>
      <c r="L56" s="157"/>
      <c r="M56" s="157"/>
      <c r="N56" s="157"/>
      <c r="O56" s="157"/>
      <c r="P56" s="157"/>
      <c r="Q56" s="157"/>
    </row>
  </sheetData>
  <mergeCells count="18">
    <mergeCell ref="A45:Q56"/>
    <mergeCell ref="C43:E43"/>
    <mergeCell ref="G43:I43"/>
    <mergeCell ref="K43:M43"/>
    <mergeCell ref="O43:Q43"/>
    <mergeCell ref="C44:E44"/>
    <mergeCell ref="G44:I44"/>
    <mergeCell ref="K44:M44"/>
    <mergeCell ref="O44:Q44"/>
    <mergeCell ref="C42:E42"/>
    <mergeCell ref="G42:I42"/>
    <mergeCell ref="K42:M42"/>
    <mergeCell ref="O42:Q42"/>
    <mergeCell ref="A1:Q1"/>
    <mergeCell ref="C2:E2"/>
    <mergeCell ref="G2:I2"/>
    <mergeCell ref="K2:M2"/>
    <mergeCell ref="O2:Q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B1C3-5626-414E-8628-0AE22FCFA446}">
  <dimension ref="A1:I26"/>
  <sheetViews>
    <sheetView zoomScale="120" zoomScaleNormal="120" workbookViewId="0">
      <selection activeCell="N22" sqref="N22"/>
    </sheetView>
  </sheetViews>
  <sheetFormatPr baseColWidth="10" defaultRowHeight="16" x14ac:dyDescent="0.2"/>
  <cols>
    <col min="2" max="2" width="25.6640625" customWidth="1"/>
    <col min="3" max="4" width="1.83203125" customWidth="1"/>
    <col min="5" max="5" width="12.6640625" customWidth="1"/>
    <col min="6" max="7" width="1.83203125" customWidth="1"/>
    <col min="8" max="8" width="12.6640625" customWidth="1"/>
    <col min="9" max="9" width="1.83203125" customWidth="1"/>
  </cols>
  <sheetData>
    <row r="1" spans="1:9" x14ac:dyDescent="0.2">
      <c r="A1" s="1"/>
      <c r="B1" s="1"/>
      <c r="C1" s="1"/>
      <c r="D1" s="1"/>
      <c r="E1" s="1"/>
      <c r="F1" s="1"/>
      <c r="G1" s="1"/>
      <c r="H1" s="1"/>
      <c r="I1" s="1"/>
    </row>
    <row r="2" spans="1:9" ht="17" thickBot="1" x14ac:dyDescent="0.25">
      <c r="A2" s="1"/>
      <c r="B2" s="159" t="s">
        <v>56</v>
      </c>
      <c r="C2" s="159"/>
      <c r="D2" s="159"/>
      <c r="E2" s="159"/>
      <c r="F2" s="159"/>
      <c r="G2" s="159"/>
      <c r="H2" s="159"/>
      <c r="I2" s="159"/>
    </row>
    <row r="3" spans="1:9" ht="17" thickTop="1" x14ac:dyDescent="0.2">
      <c r="A3" s="1"/>
      <c r="B3" s="71"/>
      <c r="C3" s="72"/>
      <c r="D3" s="73"/>
      <c r="E3" s="160" t="s">
        <v>91</v>
      </c>
      <c r="F3" s="73"/>
      <c r="G3" s="74"/>
      <c r="H3" s="160" t="s">
        <v>92</v>
      </c>
      <c r="I3" s="75"/>
    </row>
    <row r="4" spans="1:9" ht="26" customHeight="1" x14ac:dyDescent="0.2">
      <c r="A4" s="1"/>
      <c r="B4" s="71"/>
      <c r="C4" s="76"/>
      <c r="D4" s="73"/>
      <c r="E4" s="161"/>
      <c r="F4" s="73"/>
      <c r="G4" s="77"/>
      <c r="H4" s="161"/>
      <c r="I4" s="78"/>
    </row>
    <row r="5" spans="1:9" x14ac:dyDescent="0.2">
      <c r="A5" s="1"/>
      <c r="B5" s="79" t="s">
        <v>57</v>
      </c>
      <c r="C5" s="71"/>
      <c r="D5" s="71"/>
      <c r="E5" s="71"/>
      <c r="F5" s="71"/>
      <c r="G5" s="71"/>
      <c r="H5" s="68"/>
      <c r="I5" s="71"/>
    </row>
    <row r="6" spans="1:9" x14ac:dyDescent="0.2">
      <c r="A6" s="1"/>
      <c r="B6" s="80" t="s">
        <v>58</v>
      </c>
      <c r="C6" s="71"/>
      <c r="D6" s="81"/>
      <c r="E6" s="81">
        <v>0.54602775378848833</v>
      </c>
      <c r="F6" s="81"/>
      <c r="G6" s="81"/>
      <c r="H6" s="69">
        <v>0.78882457832731623</v>
      </c>
      <c r="I6" s="82"/>
    </row>
    <row r="7" spans="1:9" x14ac:dyDescent="0.2">
      <c r="A7" s="1"/>
      <c r="B7" s="80"/>
      <c r="C7" s="71"/>
      <c r="D7" s="83"/>
      <c r="E7" s="81" t="s">
        <v>64</v>
      </c>
      <c r="F7" s="83"/>
      <c r="G7" s="83"/>
      <c r="H7" s="69" t="s">
        <v>65</v>
      </c>
      <c r="I7" s="82"/>
    </row>
    <row r="8" spans="1:9" x14ac:dyDescent="0.2">
      <c r="A8" s="1"/>
      <c r="B8" s="80" t="s">
        <v>59</v>
      </c>
      <c r="C8" s="71"/>
      <c r="D8" s="81"/>
      <c r="E8" s="81">
        <v>0.16859630684678736</v>
      </c>
      <c r="F8" s="81"/>
      <c r="G8" s="81"/>
      <c r="H8" s="69">
        <v>0.43822149385211584</v>
      </c>
      <c r="I8" s="82"/>
    </row>
    <row r="9" spans="1:9" x14ac:dyDescent="0.2">
      <c r="A9" s="1"/>
      <c r="B9" s="80"/>
      <c r="C9" s="71"/>
      <c r="D9" s="83"/>
      <c r="E9" s="81" t="s">
        <v>66</v>
      </c>
      <c r="F9" s="83"/>
      <c r="G9" s="83"/>
      <c r="H9" s="69" t="s">
        <v>67</v>
      </c>
      <c r="I9" s="82"/>
    </row>
    <row r="10" spans="1:9" x14ac:dyDescent="0.2">
      <c r="A10" s="1"/>
      <c r="B10" s="84" t="s">
        <v>60</v>
      </c>
      <c r="C10" s="71"/>
      <c r="D10" s="81"/>
      <c r="E10" s="81">
        <v>0.4153826407096966</v>
      </c>
      <c r="F10" s="81"/>
      <c r="G10" s="81"/>
      <c r="H10" s="69">
        <v>1.8348861350611456</v>
      </c>
      <c r="I10" s="82"/>
    </row>
    <row r="11" spans="1:9" x14ac:dyDescent="0.2">
      <c r="A11" s="1"/>
      <c r="B11" s="84"/>
      <c r="C11" s="71"/>
      <c r="D11" s="83"/>
      <c r="E11" s="81" t="s">
        <v>68</v>
      </c>
      <c r="F11" s="83"/>
      <c r="G11" s="83"/>
      <c r="H11" s="69" t="s">
        <v>69</v>
      </c>
      <c r="I11" s="82"/>
    </row>
    <row r="12" spans="1:9" x14ac:dyDescent="0.2">
      <c r="A12" s="1"/>
      <c r="B12" s="80" t="s">
        <v>61</v>
      </c>
      <c r="C12" s="71"/>
      <c r="D12" s="81"/>
      <c r="E12" s="81">
        <v>0.413936032751137</v>
      </c>
      <c r="F12" s="81"/>
      <c r="G12" s="81"/>
      <c r="H12" s="69">
        <v>0.78784033938160158</v>
      </c>
      <c r="I12" s="82"/>
    </row>
    <row r="13" spans="1:9" x14ac:dyDescent="0.2">
      <c r="A13" s="1"/>
      <c r="B13" s="80"/>
      <c r="C13" s="71"/>
      <c r="D13" s="83"/>
      <c r="E13" s="81" t="s">
        <v>70</v>
      </c>
      <c r="F13" s="83"/>
      <c r="G13" s="83"/>
      <c r="H13" s="69" t="s">
        <v>71</v>
      </c>
      <c r="I13" s="82"/>
    </row>
    <row r="14" spans="1:9" x14ac:dyDescent="0.2">
      <c r="A14" s="1"/>
      <c r="B14" s="85" t="s">
        <v>62</v>
      </c>
      <c r="C14" s="71"/>
      <c r="D14" s="81"/>
      <c r="E14" s="81">
        <v>0.2737583186084494</v>
      </c>
      <c r="F14" s="81"/>
      <c r="G14" s="81"/>
      <c r="H14" s="69">
        <v>0.7325281306975272</v>
      </c>
      <c r="I14" s="82"/>
    </row>
    <row r="15" spans="1:9" x14ac:dyDescent="0.2">
      <c r="A15" s="1"/>
      <c r="B15" s="1"/>
      <c r="C15" s="1"/>
      <c r="D15" s="70"/>
      <c r="E15" s="81" t="s">
        <v>72</v>
      </c>
      <c r="F15" s="70"/>
      <c r="G15" s="70"/>
      <c r="H15" s="69" t="s">
        <v>73</v>
      </c>
      <c r="I15" s="82"/>
    </row>
    <row r="16" spans="1:9" ht="17" thickBot="1" x14ac:dyDescent="0.25">
      <c r="A16" s="1"/>
      <c r="B16" s="86" t="s">
        <v>63</v>
      </c>
      <c r="C16" s="86"/>
      <c r="D16" s="86"/>
      <c r="E16" s="87">
        <v>0.36354021054091173</v>
      </c>
      <c r="F16" s="88"/>
      <c r="G16" s="88"/>
      <c r="H16" s="87">
        <v>0.91646013546394123</v>
      </c>
      <c r="I16" s="89"/>
    </row>
    <row r="17" spans="1:9" ht="17" thickTop="1" x14ac:dyDescent="0.2">
      <c r="A17" s="1"/>
      <c r="B17" s="162" t="s">
        <v>337</v>
      </c>
      <c r="C17" s="162"/>
      <c r="D17" s="162"/>
      <c r="E17" s="162"/>
      <c r="F17" s="162"/>
      <c r="G17" s="162"/>
      <c r="H17" s="162"/>
      <c r="I17" s="1"/>
    </row>
    <row r="18" spans="1:9" x14ac:dyDescent="0.2">
      <c r="A18" s="1"/>
      <c r="B18" s="163"/>
      <c r="C18" s="163"/>
      <c r="D18" s="163"/>
      <c r="E18" s="163"/>
      <c r="F18" s="163"/>
      <c r="G18" s="163"/>
      <c r="H18" s="163"/>
      <c r="I18" s="1"/>
    </row>
    <row r="19" spans="1:9" x14ac:dyDescent="0.2">
      <c r="A19" s="1"/>
      <c r="B19" s="163"/>
      <c r="C19" s="163"/>
      <c r="D19" s="163"/>
      <c r="E19" s="163"/>
      <c r="F19" s="163"/>
      <c r="G19" s="163"/>
      <c r="H19" s="163"/>
      <c r="I19" s="1"/>
    </row>
    <row r="20" spans="1:9" x14ac:dyDescent="0.2">
      <c r="A20" s="1"/>
      <c r="B20" s="163"/>
      <c r="C20" s="163"/>
      <c r="D20" s="163"/>
      <c r="E20" s="163"/>
      <c r="F20" s="163"/>
      <c r="G20" s="163"/>
      <c r="H20" s="163"/>
      <c r="I20" s="1"/>
    </row>
    <row r="21" spans="1:9" x14ac:dyDescent="0.2">
      <c r="A21" s="1"/>
      <c r="B21" s="163"/>
      <c r="C21" s="163"/>
      <c r="D21" s="163"/>
      <c r="E21" s="163"/>
      <c r="F21" s="163"/>
      <c r="G21" s="163"/>
      <c r="H21" s="163"/>
      <c r="I21" s="1"/>
    </row>
    <row r="22" spans="1:9" x14ac:dyDescent="0.2">
      <c r="A22" s="1"/>
      <c r="B22" s="163"/>
      <c r="C22" s="163"/>
      <c r="D22" s="163"/>
      <c r="E22" s="163"/>
      <c r="F22" s="163"/>
      <c r="G22" s="163"/>
      <c r="H22" s="163"/>
      <c r="I22" s="1"/>
    </row>
    <row r="23" spans="1:9" x14ac:dyDescent="0.2">
      <c r="A23" s="1"/>
      <c r="B23" s="163"/>
      <c r="C23" s="163"/>
      <c r="D23" s="163"/>
      <c r="E23" s="163"/>
      <c r="F23" s="163"/>
      <c r="G23" s="163"/>
      <c r="H23" s="163"/>
      <c r="I23" s="1"/>
    </row>
    <row r="24" spans="1:9" x14ac:dyDescent="0.2">
      <c r="A24" s="1"/>
      <c r="B24" s="163"/>
      <c r="C24" s="163"/>
      <c r="D24" s="163"/>
      <c r="E24" s="163"/>
      <c r="F24" s="163"/>
      <c r="G24" s="163"/>
      <c r="H24" s="163"/>
      <c r="I24" s="1"/>
    </row>
    <row r="25" spans="1:9" x14ac:dyDescent="0.2">
      <c r="A25" s="1"/>
      <c r="B25" s="163"/>
      <c r="C25" s="163"/>
      <c r="D25" s="163"/>
      <c r="E25" s="163"/>
      <c r="F25" s="163"/>
      <c r="G25" s="163"/>
      <c r="H25" s="163"/>
      <c r="I25" s="1"/>
    </row>
    <row r="26" spans="1:9" x14ac:dyDescent="0.2">
      <c r="A26" s="1"/>
      <c r="B26" s="1"/>
      <c r="C26" s="1"/>
      <c r="D26" s="1"/>
      <c r="E26" s="1"/>
      <c r="F26" s="1"/>
      <c r="G26" s="1"/>
      <c r="H26" s="1"/>
      <c r="I26" s="1"/>
    </row>
  </sheetData>
  <mergeCells count="4">
    <mergeCell ref="B2:I2"/>
    <mergeCell ref="E3:E4"/>
    <mergeCell ref="H3:H4"/>
    <mergeCell ref="B17:H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86541-FBE5-1540-9962-8496BC490305}">
  <dimension ref="A1:K20"/>
  <sheetViews>
    <sheetView zoomScale="140" zoomScaleNormal="140" workbookViewId="0">
      <selection activeCell="B13" sqref="B13:J18"/>
    </sheetView>
  </sheetViews>
  <sheetFormatPr baseColWidth="10" defaultRowHeight="16" x14ac:dyDescent="0.2"/>
  <cols>
    <col min="2" max="2" width="26.83203125" bestFit="1" customWidth="1"/>
    <col min="3" max="3" width="1.33203125" customWidth="1"/>
    <col min="4" max="4" width="10.5" customWidth="1"/>
    <col min="5" max="5" width="1.33203125" customWidth="1"/>
    <col min="6" max="6" width="10.5" customWidth="1"/>
    <col min="7" max="7" width="1.33203125" customWidth="1"/>
    <col min="8" max="8" width="10.5" customWidth="1"/>
    <col min="9" max="9" width="1.33203125" customWidth="1"/>
    <col min="10" max="10" width="10.5" customWidth="1"/>
    <col min="11" max="11" width="11.1640625" customWidth="1"/>
  </cols>
  <sheetData>
    <row r="1" spans="1:11" x14ac:dyDescent="0.2">
      <c r="A1" s="1"/>
      <c r="B1" s="1"/>
      <c r="C1" s="1"/>
      <c r="D1" s="1"/>
      <c r="E1" s="1"/>
      <c r="F1" s="1"/>
      <c r="G1" s="1"/>
      <c r="H1" s="1"/>
      <c r="I1" s="1"/>
      <c r="J1" s="1"/>
      <c r="K1" s="1"/>
    </row>
    <row r="2" spans="1:11" ht="17" thickBot="1" x14ac:dyDescent="0.25">
      <c r="A2" s="1"/>
      <c r="B2" s="143" t="s">
        <v>74</v>
      </c>
      <c r="C2" s="143"/>
      <c r="D2" s="143"/>
      <c r="E2" s="143"/>
      <c r="F2" s="143"/>
      <c r="G2" s="143"/>
      <c r="H2" s="143"/>
      <c r="I2" s="143"/>
      <c r="J2" s="143"/>
      <c r="K2" s="1"/>
    </row>
    <row r="3" spans="1:11" ht="28" customHeight="1" thickTop="1" x14ac:dyDescent="0.2">
      <c r="A3" s="1"/>
      <c r="B3" s="2"/>
      <c r="C3" s="16"/>
      <c r="D3" s="164" t="s">
        <v>75</v>
      </c>
      <c r="E3" s="90"/>
      <c r="F3" s="164" t="s">
        <v>93</v>
      </c>
      <c r="G3" s="91"/>
      <c r="H3" s="164" t="s">
        <v>76</v>
      </c>
      <c r="I3" s="90"/>
      <c r="J3" s="164" t="s">
        <v>94</v>
      </c>
      <c r="K3" s="1"/>
    </row>
    <row r="4" spans="1:11" x14ac:dyDescent="0.2">
      <c r="A4" s="1"/>
      <c r="B4" s="2"/>
      <c r="C4" s="92"/>
      <c r="D4" s="165"/>
      <c r="E4" s="90"/>
      <c r="F4" s="165"/>
      <c r="G4" s="93"/>
      <c r="H4" s="165"/>
      <c r="I4" s="90"/>
      <c r="J4" s="165"/>
      <c r="K4" s="1"/>
    </row>
    <row r="5" spans="1:11" x14ac:dyDescent="0.2">
      <c r="A5" s="1"/>
      <c r="B5" s="94" t="s">
        <v>77</v>
      </c>
      <c r="C5" s="2"/>
      <c r="D5" s="2"/>
      <c r="E5" s="2"/>
      <c r="F5" s="2"/>
      <c r="G5" s="2"/>
      <c r="H5" s="2"/>
      <c r="I5" s="2"/>
      <c r="J5" s="2"/>
      <c r="K5" s="1"/>
    </row>
    <row r="6" spans="1:11" x14ac:dyDescent="0.2">
      <c r="A6" s="1"/>
      <c r="B6" s="14" t="s">
        <v>78</v>
      </c>
      <c r="C6" s="2"/>
      <c r="D6" s="95">
        <v>6.25</v>
      </c>
      <c r="E6" s="95"/>
      <c r="F6" s="95">
        <v>5.1660000000000004</v>
      </c>
      <c r="G6" s="95"/>
      <c r="H6" s="95">
        <v>2.3860000000000001</v>
      </c>
      <c r="I6" s="95"/>
      <c r="J6" s="95">
        <v>1.042</v>
      </c>
      <c r="K6" s="1"/>
    </row>
    <row r="7" spans="1:11" x14ac:dyDescent="0.2">
      <c r="A7" s="1"/>
      <c r="B7" s="14"/>
      <c r="C7" s="2"/>
      <c r="D7" s="96" t="s">
        <v>79</v>
      </c>
      <c r="E7" s="97"/>
      <c r="F7" s="96" t="s">
        <v>80</v>
      </c>
      <c r="G7" s="97"/>
      <c r="H7" s="96" t="s">
        <v>81</v>
      </c>
      <c r="I7" s="97"/>
      <c r="J7" s="96" t="s">
        <v>82</v>
      </c>
      <c r="K7" s="1"/>
    </row>
    <row r="8" spans="1:11" x14ac:dyDescent="0.2">
      <c r="A8" s="1"/>
      <c r="B8" s="94" t="s">
        <v>83</v>
      </c>
      <c r="C8" s="2"/>
      <c r="D8" s="14"/>
      <c r="E8" s="97"/>
      <c r="F8" s="15"/>
      <c r="G8" s="97"/>
      <c r="H8" s="14"/>
      <c r="I8" s="97"/>
      <c r="J8" s="15"/>
      <c r="K8" s="1"/>
    </row>
    <row r="9" spans="1:11" x14ac:dyDescent="0.2">
      <c r="A9" s="1"/>
      <c r="B9" s="2" t="s">
        <v>84</v>
      </c>
      <c r="C9" s="2"/>
      <c r="D9" s="15">
        <f>204.908/10</f>
        <v>20.4908</v>
      </c>
      <c r="E9" s="15"/>
      <c r="F9" s="15">
        <f>133.268/10</f>
        <v>13.3268</v>
      </c>
      <c r="G9" s="15"/>
      <c r="H9" s="15">
        <f>117.938/10</f>
        <v>11.793800000000001</v>
      </c>
      <c r="I9" s="15"/>
      <c r="J9" s="15">
        <f>36.642/10</f>
        <v>3.6642000000000001</v>
      </c>
      <c r="K9" s="1"/>
    </row>
    <row r="10" spans="1:11" x14ac:dyDescent="0.2">
      <c r="A10" s="1"/>
      <c r="B10" s="2" t="s">
        <v>85</v>
      </c>
      <c r="C10" s="2"/>
      <c r="D10" s="15">
        <f>405.562/10</f>
        <v>40.556200000000004</v>
      </c>
      <c r="E10" s="15"/>
      <c r="F10" s="15">
        <f>317.918/10</f>
        <v>31.791800000000002</v>
      </c>
      <c r="G10" s="15"/>
      <c r="H10" s="15">
        <f>182.338/10</f>
        <v>18.233799999999999</v>
      </c>
      <c r="I10" s="15"/>
      <c r="J10" s="15">
        <f>59.832/10</f>
        <v>5.9832000000000001</v>
      </c>
      <c r="K10" s="1"/>
    </row>
    <row r="11" spans="1:11" x14ac:dyDescent="0.2">
      <c r="A11" s="1"/>
      <c r="B11" s="2" t="s">
        <v>86</v>
      </c>
      <c r="C11" s="2"/>
      <c r="D11" s="15">
        <f>((D10-D9)/D9)*100</f>
        <v>97.923946356413623</v>
      </c>
      <c r="E11" s="15"/>
      <c r="F11" s="15">
        <f>100*(F10-F9)/F9</f>
        <v>138.55539214214969</v>
      </c>
      <c r="G11" s="15"/>
      <c r="H11" s="15">
        <f>100*(H10-H9)/H9</f>
        <v>54.604961929149191</v>
      </c>
      <c r="I11" s="15"/>
      <c r="J11" s="15">
        <f>100*(J10-J9)/J9</f>
        <v>63.288030129359754</v>
      </c>
      <c r="K11" s="1"/>
    </row>
    <row r="12" spans="1:11" ht="17" thickBot="1" x14ac:dyDescent="0.25">
      <c r="A12" s="1"/>
      <c r="B12" s="2"/>
      <c r="C12" s="2"/>
      <c r="D12" s="96" t="s">
        <v>87</v>
      </c>
      <c r="E12" s="98"/>
      <c r="F12" s="96" t="s">
        <v>88</v>
      </c>
      <c r="G12" s="98"/>
      <c r="H12" s="96" t="s">
        <v>89</v>
      </c>
      <c r="I12" s="98"/>
      <c r="J12" s="96" t="s">
        <v>90</v>
      </c>
      <c r="K12" s="1"/>
    </row>
    <row r="13" spans="1:11" ht="17" customHeight="1" thickTop="1" x14ac:dyDescent="0.2">
      <c r="A13" s="1"/>
      <c r="B13" s="146" t="s">
        <v>339</v>
      </c>
      <c r="C13" s="146"/>
      <c r="D13" s="146"/>
      <c r="E13" s="146"/>
      <c r="F13" s="146"/>
      <c r="G13" s="146"/>
      <c r="H13" s="146"/>
      <c r="I13" s="146"/>
      <c r="J13" s="146"/>
      <c r="K13" s="1"/>
    </row>
    <row r="14" spans="1:11" x14ac:dyDescent="0.2">
      <c r="A14" s="1"/>
      <c r="B14" s="147"/>
      <c r="C14" s="147"/>
      <c r="D14" s="147"/>
      <c r="E14" s="147"/>
      <c r="F14" s="147"/>
      <c r="G14" s="147"/>
      <c r="H14" s="147"/>
      <c r="I14" s="147"/>
      <c r="J14" s="147"/>
      <c r="K14" s="1"/>
    </row>
    <row r="15" spans="1:11" x14ac:dyDescent="0.2">
      <c r="A15" s="1"/>
      <c r="B15" s="147"/>
      <c r="C15" s="147"/>
      <c r="D15" s="147"/>
      <c r="E15" s="147"/>
      <c r="F15" s="147"/>
      <c r="G15" s="147"/>
      <c r="H15" s="147"/>
      <c r="I15" s="147"/>
      <c r="J15" s="147"/>
      <c r="K15" s="1"/>
    </row>
    <row r="16" spans="1:11" x14ac:dyDescent="0.2">
      <c r="A16" s="1"/>
      <c r="B16" s="147"/>
      <c r="C16" s="147"/>
      <c r="D16" s="147"/>
      <c r="E16" s="147"/>
      <c r="F16" s="147"/>
      <c r="G16" s="147"/>
      <c r="H16" s="147"/>
      <c r="I16" s="147"/>
      <c r="J16" s="147"/>
      <c r="K16" s="1"/>
    </row>
    <row r="17" spans="1:11" x14ac:dyDescent="0.2">
      <c r="A17" s="1"/>
      <c r="B17" s="147"/>
      <c r="C17" s="147"/>
      <c r="D17" s="147"/>
      <c r="E17" s="147"/>
      <c r="F17" s="147"/>
      <c r="G17" s="147"/>
      <c r="H17" s="147"/>
      <c r="I17" s="147"/>
      <c r="J17" s="147"/>
      <c r="K17" s="1"/>
    </row>
    <row r="18" spans="1:11" x14ac:dyDescent="0.2">
      <c r="A18" s="1"/>
      <c r="B18" s="147"/>
      <c r="C18" s="147"/>
      <c r="D18" s="147"/>
      <c r="E18" s="147"/>
      <c r="F18" s="147"/>
      <c r="G18" s="147"/>
      <c r="H18" s="147"/>
      <c r="I18" s="147"/>
      <c r="J18" s="147"/>
      <c r="K18" s="1"/>
    </row>
    <row r="19" spans="1:11" x14ac:dyDescent="0.2">
      <c r="A19" s="1"/>
      <c r="B19" s="1"/>
      <c r="C19" s="1"/>
      <c r="D19" s="1"/>
      <c r="E19" s="1"/>
      <c r="F19" s="1"/>
      <c r="G19" s="1"/>
      <c r="H19" s="1"/>
      <c r="I19" s="1"/>
      <c r="J19" s="1"/>
      <c r="K19" s="1"/>
    </row>
    <row r="20" spans="1:11" x14ac:dyDescent="0.2">
      <c r="A20" s="1"/>
      <c r="B20" s="1"/>
      <c r="C20" s="1"/>
      <c r="D20" s="1"/>
      <c r="E20" s="1"/>
      <c r="F20" s="1"/>
      <c r="G20" s="1"/>
      <c r="H20" s="1"/>
      <c r="I20" s="1"/>
      <c r="J20" s="1"/>
      <c r="K20" s="1"/>
    </row>
  </sheetData>
  <mergeCells count="6">
    <mergeCell ref="B13:J18"/>
    <mergeCell ref="B2:J2"/>
    <mergeCell ref="D3:D4"/>
    <mergeCell ref="F3:F4"/>
    <mergeCell ref="H3:H4"/>
    <mergeCell ref="J3: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2A89-A1E5-944E-B13A-C08C597874F9}">
  <dimension ref="A1:T52"/>
  <sheetViews>
    <sheetView zoomScale="120" zoomScaleNormal="120" workbookViewId="0">
      <selection activeCell="C6" sqref="C6:Q22"/>
    </sheetView>
  </sheetViews>
  <sheetFormatPr baseColWidth="10" defaultRowHeight="16" x14ac:dyDescent="0.2"/>
  <cols>
    <col min="1" max="1" width="19.5" customWidth="1"/>
    <col min="2" max="2" width="1.1640625" customWidth="1"/>
    <col min="3" max="3" width="6.5" customWidth="1"/>
    <col min="4" max="4" width="1.1640625" customWidth="1"/>
    <col min="5" max="5" width="6.5" customWidth="1"/>
    <col min="6" max="6" width="1.1640625" customWidth="1"/>
    <col min="7" max="7" width="6.5" customWidth="1"/>
    <col min="8" max="8" width="1.1640625" customWidth="1"/>
    <col min="9" max="9" width="6.5" customWidth="1"/>
    <col min="10" max="10" width="1.1640625" customWidth="1"/>
    <col min="11" max="11" width="6.5" customWidth="1"/>
    <col min="12" max="12" width="1.1640625" customWidth="1"/>
    <col min="13" max="13" width="6.5" customWidth="1"/>
    <col min="14" max="14" width="1.1640625" customWidth="1"/>
    <col min="15" max="15" width="6.5" customWidth="1"/>
    <col min="16" max="16" width="1.1640625" customWidth="1"/>
    <col min="17" max="17" width="6.5" customWidth="1"/>
  </cols>
  <sheetData>
    <row r="1" spans="1:20" ht="17" thickBot="1" x14ac:dyDescent="0.25">
      <c r="A1" s="143" t="s">
        <v>95</v>
      </c>
      <c r="B1" s="143"/>
      <c r="C1" s="143"/>
      <c r="D1" s="143"/>
      <c r="E1" s="143"/>
      <c r="F1" s="143"/>
      <c r="G1" s="143"/>
      <c r="H1" s="143"/>
      <c r="I1" s="143"/>
      <c r="J1" s="143"/>
      <c r="K1" s="143"/>
      <c r="L1" s="143"/>
      <c r="M1" s="143"/>
      <c r="N1" s="143"/>
      <c r="O1" s="143"/>
      <c r="P1" s="143"/>
      <c r="Q1" s="143"/>
      <c r="R1" s="1"/>
    </row>
    <row r="2" spans="1:20" ht="34" customHeight="1" thickTop="1" x14ac:dyDescent="0.2">
      <c r="A2" s="23"/>
      <c r="B2" s="23"/>
      <c r="C2" s="148" t="s">
        <v>96</v>
      </c>
      <c r="D2" s="148"/>
      <c r="E2" s="148"/>
      <c r="F2" s="24"/>
      <c r="G2" s="148" t="s">
        <v>38</v>
      </c>
      <c r="H2" s="148"/>
      <c r="I2" s="148"/>
      <c r="J2" s="24"/>
      <c r="K2" s="148" t="s">
        <v>335</v>
      </c>
      <c r="L2" s="148"/>
      <c r="M2" s="148"/>
      <c r="N2" s="24"/>
      <c r="O2" s="148" t="s">
        <v>97</v>
      </c>
      <c r="P2" s="148"/>
      <c r="Q2" s="148"/>
      <c r="R2" s="1"/>
    </row>
    <row r="3" spans="1:20" x14ac:dyDescent="0.2">
      <c r="A3" s="4" t="s">
        <v>39</v>
      </c>
      <c r="B3" s="6"/>
      <c r="C3" s="13" t="s">
        <v>42</v>
      </c>
      <c r="D3" s="7"/>
      <c r="E3" s="13" t="s">
        <v>41</v>
      </c>
      <c r="F3" s="6"/>
      <c r="G3" s="13" t="s">
        <v>42</v>
      </c>
      <c r="H3" s="7"/>
      <c r="I3" s="13" t="s">
        <v>41</v>
      </c>
      <c r="J3" s="6"/>
      <c r="K3" s="13" t="s">
        <v>42</v>
      </c>
      <c r="L3" s="7"/>
      <c r="M3" s="13" t="s">
        <v>41</v>
      </c>
      <c r="N3" s="6"/>
      <c r="O3" s="13" t="s">
        <v>42</v>
      </c>
      <c r="P3" s="7"/>
      <c r="Q3" s="13" t="s">
        <v>41</v>
      </c>
      <c r="R3" s="1"/>
    </row>
    <row r="4" spans="1:20" x14ac:dyDescent="0.2">
      <c r="A4" s="25" t="s">
        <v>43</v>
      </c>
      <c r="B4" s="6"/>
      <c r="C4" s="6"/>
      <c r="D4" s="6"/>
      <c r="E4" s="6"/>
      <c r="F4" s="6"/>
      <c r="G4" s="7"/>
      <c r="H4" s="7"/>
      <c r="I4" s="7"/>
      <c r="J4" s="6"/>
      <c r="K4" s="7"/>
      <c r="L4" s="7"/>
      <c r="M4" s="7"/>
      <c r="N4" s="6"/>
      <c r="O4" s="7"/>
      <c r="P4" s="7"/>
      <c r="Q4" s="7"/>
      <c r="R4" s="1"/>
    </row>
    <row r="5" spans="1:20" x14ac:dyDescent="0.2">
      <c r="A5" s="26" t="s">
        <v>15</v>
      </c>
      <c r="B5" s="27"/>
      <c r="C5" s="28">
        <f ca="1">#REF!/(-$C$5)</f>
        <v>-1</v>
      </c>
      <c r="D5" s="30"/>
      <c r="E5" s="28"/>
      <c r="F5" s="30"/>
      <c r="G5" s="28">
        <f ca="1">#REF!/(-$G$5)</f>
        <v>-1</v>
      </c>
      <c r="H5" s="29"/>
      <c r="I5" s="28"/>
      <c r="J5" s="30"/>
      <c r="K5" s="28">
        <f ca="1">#REF!/(-$K$5)</f>
        <v>-1</v>
      </c>
      <c r="L5" s="29"/>
      <c r="M5" s="28"/>
      <c r="N5" s="30"/>
      <c r="O5" s="28">
        <f ca="1">#REF!/(-$O$5)</f>
        <v>-1</v>
      </c>
      <c r="P5" s="29"/>
      <c r="Q5" s="28"/>
      <c r="R5" s="1"/>
    </row>
    <row r="6" spans="1:20" x14ac:dyDescent="0.2">
      <c r="A6" s="27" t="s">
        <v>17</v>
      </c>
      <c r="B6" s="27"/>
      <c r="C6" s="28">
        <f t="shared" ref="C6" ca="1" si="0">#REF!/(-$C$5)</f>
        <v>1.4592322196187482</v>
      </c>
      <c r="D6" s="30"/>
      <c r="E6" s="28">
        <v>0.59332300000000004</v>
      </c>
      <c r="F6" s="30"/>
      <c r="G6" s="28">
        <f t="shared" ref="G6" ca="1" si="1">#REF!/(-$G$5)</f>
        <v>0.22736084659365016</v>
      </c>
      <c r="H6" s="29"/>
      <c r="I6" s="28">
        <v>0.12949099999999999</v>
      </c>
      <c r="J6" s="30"/>
      <c r="K6" s="28">
        <f t="shared" ref="K6" ca="1" si="2">#REF!/(-$K$5)</f>
        <v>-0.24537583950898451</v>
      </c>
      <c r="L6" s="29"/>
      <c r="M6" s="28">
        <v>1.382503</v>
      </c>
      <c r="N6" s="30"/>
      <c r="O6" s="28">
        <f t="shared" ref="O6" ca="1" si="3">#REF!/(-$O$5)</f>
        <v>0.86344240087356428</v>
      </c>
      <c r="P6" s="29"/>
      <c r="Q6" s="28">
        <v>1.353135</v>
      </c>
      <c r="R6" s="1"/>
      <c r="T6">
        <f ca="1">IF(C6&gt;=E6,"1","0")</f>
        <v>0</v>
      </c>
    </row>
    <row r="7" spans="1:20" x14ac:dyDescent="0.2">
      <c r="A7" s="14" t="s">
        <v>18</v>
      </c>
      <c r="B7" s="27"/>
      <c r="C7" s="28">
        <f t="shared" ref="C7" ca="1" si="4">#REF!/(-$C$5)</f>
        <v>-4.6484922216692963</v>
      </c>
      <c r="D7" s="30"/>
      <c r="E7" s="28">
        <v>1.5324260000000001</v>
      </c>
      <c r="F7" s="30"/>
      <c r="G7" s="28">
        <f t="shared" ref="G7" ca="1" si="5">#REF!/(-$G$5)</f>
        <v>-0.92689430560372299</v>
      </c>
      <c r="H7" s="29"/>
      <c r="I7" s="28">
        <v>0.1685104</v>
      </c>
      <c r="J7" s="30"/>
      <c r="K7" s="28">
        <f t="shared" ref="K7" ca="1" si="6">#REF!/(-$K$5)</f>
        <v>-5.7273920373832388</v>
      </c>
      <c r="L7" s="29"/>
      <c r="M7" s="28">
        <v>2.9897369999999999</v>
      </c>
      <c r="N7" s="30"/>
      <c r="O7" s="28">
        <f t="shared" ref="O7" ca="1" si="7">#REF!/(-$O$5)</f>
        <v>-1.6542455909189195</v>
      </c>
      <c r="P7" s="29"/>
      <c r="Q7" s="28">
        <v>2.4241229999999998</v>
      </c>
      <c r="R7" s="1"/>
    </row>
    <row r="8" spans="1:20" x14ac:dyDescent="0.2">
      <c r="A8" s="27" t="s">
        <v>19</v>
      </c>
      <c r="B8" s="27"/>
      <c r="C8" s="28">
        <f t="shared" ref="C8" ca="1" si="8">#REF!/(-$C$5)</f>
        <v>3.6309937908390495</v>
      </c>
      <c r="D8" s="30"/>
      <c r="E8" s="28">
        <v>1.1004499999999999</v>
      </c>
      <c r="F8" s="30"/>
      <c r="G8" s="28">
        <f t="shared" ref="G8" ca="1" si="9">#REF!/(-$G$5)</f>
        <v>0.54970715253061675</v>
      </c>
      <c r="H8" s="29"/>
      <c r="I8" s="28">
        <v>0.17379349999999999</v>
      </c>
      <c r="J8" s="30"/>
      <c r="K8" s="28">
        <f t="shared" ref="K8" ca="1" si="10">#REF!/(-$K$5)</f>
        <v>5.7585073247619718</v>
      </c>
      <c r="L8" s="29"/>
      <c r="M8" s="28">
        <v>2.2188460000000001</v>
      </c>
      <c r="N8" s="30"/>
      <c r="O8" s="28">
        <f t="shared" ref="O8" ca="1" si="11">#REF!/(-$O$5)</f>
        <v>0.82996753773847365</v>
      </c>
      <c r="P8" s="29"/>
      <c r="Q8" s="28">
        <v>0.54619759999999995</v>
      </c>
      <c r="R8" s="1"/>
    </row>
    <row r="9" spans="1:20" x14ac:dyDescent="0.2">
      <c r="A9" s="14" t="s">
        <v>20</v>
      </c>
      <c r="B9" s="27"/>
      <c r="C9" s="28">
        <f t="shared" ref="C9" ca="1" si="12">#REF!/(-$C$5)</f>
        <v>5.6255048225400298E-2</v>
      </c>
      <c r="D9" s="30"/>
      <c r="E9" s="28">
        <v>1.3450999999999999E-2</v>
      </c>
      <c r="F9" s="30"/>
      <c r="G9" s="28">
        <f t="shared" ref="G9" ca="1" si="13">#REF!/(-$G$5)</f>
        <v>9.7258684191661535E-3</v>
      </c>
      <c r="H9" s="29"/>
      <c r="I9" s="28">
        <v>1.4289000000000001E-3</v>
      </c>
      <c r="J9" s="30"/>
      <c r="K9" s="28">
        <f t="shared" ref="K9" ca="1" si="14">#REF!/(-$K$5)</f>
        <v>9.1462445541488413E-2</v>
      </c>
      <c r="L9" s="29"/>
      <c r="M9" s="28">
        <v>3.4090599999999999E-2</v>
      </c>
      <c r="N9" s="30"/>
      <c r="O9" s="28">
        <f t="shared" ref="O9" ca="1" si="15">#REF!/(-$O$5)</f>
        <v>1.5386263188846293E-2</v>
      </c>
      <c r="P9" s="29"/>
      <c r="Q9" s="28">
        <v>4.4292000000000003E-3</v>
      </c>
      <c r="R9" s="1"/>
    </row>
    <row r="10" spans="1:20" x14ac:dyDescent="0.2">
      <c r="A10" s="14" t="s">
        <v>21</v>
      </c>
      <c r="B10" s="27"/>
      <c r="C10" s="28">
        <f t="shared" ref="C10" ca="1" si="16">#REF!/(-$C$5)</f>
        <v>2.2513459850510014</v>
      </c>
      <c r="D10" s="30"/>
      <c r="E10" s="28">
        <v>0.75240819999999997</v>
      </c>
      <c r="F10" s="30"/>
      <c r="G10" s="28">
        <f t="shared" ref="G10" ca="1" si="17">#REF!/(-$G$5)</f>
        <v>0.44180889256576233</v>
      </c>
      <c r="H10" s="29"/>
      <c r="I10" s="28">
        <v>0.1078933</v>
      </c>
      <c r="J10" s="30"/>
      <c r="K10" s="28">
        <f t="shared" ref="K10" ca="1" si="18">#REF!/(-$K$5)</f>
        <v>4.3642023046661871</v>
      </c>
      <c r="L10" s="29"/>
      <c r="M10" s="28">
        <v>1.799175</v>
      </c>
      <c r="N10" s="30"/>
      <c r="O10" s="28">
        <f t="shared" ref="O10" ca="1" si="19">#REF!/(-$O$5)</f>
        <v>0.96689361283616693</v>
      </c>
      <c r="P10" s="29"/>
      <c r="Q10" s="28">
        <v>0.26283289999999998</v>
      </c>
      <c r="R10" s="1"/>
    </row>
    <row r="11" spans="1:20" x14ac:dyDescent="0.2">
      <c r="A11" s="14" t="s">
        <v>22</v>
      </c>
      <c r="B11" s="27"/>
      <c r="C11" s="28">
        <f t="shared" ref="C11" ca="1" si="20">#REF!/(-$C$5)</f>
        <v>1.5124670849452229E-2</v>
      </c>
      <c r="D11" s="30"/>
      <c r="E11" s="28">
        <v>4.1373800000000002E-2</v>
      </c>
      <c r="F11" s="30"/>
      <c r="G11" s="28">
        <f t="shared" ref="G11" ca="1" si="21">#REF!/(-$G$5)</f>
        <v>-9.6117518730419514E-4</v>
      </c>
      <c r="H11" s="29"/>
      <c r="I11" s="28">
        <v>6.1827000000000002E-3</v>
      </c>
      <c r="J11" s="30"/>
      <c r="K11" s="28">
        <f t="shared" ref="K11" ca="1" si="22">#REF!/(-$K$5)</f>
        <v>-7.2646302719689609E-2</v>
      </c>
      <c r="L11" s="29"/>
      <c r="M11" s="28">
        <v>8.6319400000000004E-2</v>
      </c>
      <c r="N11" s="30"/>
      <c r="O11" s="28">
        <f t="shared" ref="O11" ca="1" si="23">#REF!/(-$O$5)</f>
        <v>-1.23972292223675E-2</v>
      </c>
      <c r="P11" s="29"/>
      <c r="Q11" s="28">
        <v>1.41215E-2</v>
      </c>
      <c r="R11" s="1"/>
    </row>
    <row r="12" spans="1:20" x14ac:dyDescent="0.2">
      <c r="A12" s="14" t="s">
        <v>24</v>
      </c>
      <c r="B12" s="27"/>
      <c r="C12" s="28">
        <f t="shared" ref="C12" ca="1" si="24">#REF!/(-$C$5)</f>
        <v>7.117341388821509E-2</v>
      </c>
      <c r="D12" s="30"/>
      <c r="E12" s="28">
        <v>2.8779300000000001E-2</v>
      </c>
      <c r="F12" s="30"/>
      <c r="G12" s="28">
        <f t="shared" ref="G12" ca="1" si="25">#REF!/(-$G$5)</f>
        <v>3.2190650193068146E-2</v>
      </c>
      <c r="H12" s="29"/>
      <c r="I12" s="28">
        <v>1.1636499999999999E-2</v>
      </c>
      <c r="J12" s="30"/>
      <c r="K12" s="28">
        <f t="shared" ref="K12" ca="1" si="26">#REF!/(-$K$5)</f>
        <v>4.516677125540898E-2</v>
      </c>
      <c r="L12" s="29"/>
      <c r="M12" s="28">
        <v>4.6922800000000001E-2</v>
      </c>
      <c r="N12" s="30"/>
      <c r="O12" s="28">
        <f t="shared" ref="O12" ca="1" si="27">#REF!/(-$O$5)</f>
        <v>1.4041157486091211E-2</v>
      </c>
      <c r="P12" s="29"/>
      <c r="Q12" s="28">
        <v>2.7238999999999999E-2</v>
      </c>
      <c r="R12" s="1"/>
    </row>
    <row r="13" spans="1:20" x14ac:dyDescent="0.2">
      <c r="A13" s="14" t="s">
        <v>25</v>
      </c>
      <c r="B13" s="27"/>
      <c r="C13" s="28">
        <f t="shared" ref="C13" ca="1" si="28">#REF!/(-$C$5)</f>
        <v>-1.7965430752726354E-2</v>
      </c>
      <c r="D13" s="30"/>
      <c r="E13" s="28">
        <v>2.9370299999999998E-2</v>
      </c>
      <c r="F13" s="30"/>
      <c r="G13" s="28">
        <f t="shared" ref="G13" ca="1" si="29">#REF!/(-$G$5)</f>
        <v>1.3484739575966937E-4</v>
      </c>
      <c r="H13" s="29"/>
      <c r="I13" s="28">
        <v>6.6854999999999996E-3</v>
      </c>
      <c r="J13" s="30"/>
      <c r="K13" s="28">
        <f t="shared" ref="K13" ca="1" si="30">#REF!/(-$K$5)</f>
        <v>7.1428922528415095E-3</v>
      </c>
      <c r="L13" s="29"/>
      <c r="M13" s="28">
        <v>6.3629099999999994E-2</v>
      </c>
      <c r="N13" s="30"/>
      <c r="O13" s="28">
        <f t="shared" ref="O13" ca="1" si="31">#REF!/(-$O$5)</f>
        <v>-5.6690061859503548E-3</v>
      </c>
      <c r="P13" s="29"/>
      <c r="Q13" s="28">
        <v>1.60229E-2</v>
      </c>
      <c r="R13" s="1"/>
    </row>
    <row r="14" spans="1:20" x14ac:dyDescent="0.2">
      <c r="A14" s="14" t="s">
        <v>26</v>
      </c>
      <c r="B14" s="27"/>
      <c r="C14" s="28">
        <f t="shared" ref="C14" ca="1" si="32">#REF!/(-$C$5)</f>
        <v>0.25518701252585069</v>
      </c>
      <c r="D14" s="30"/>
      <c r="E14" s="28">
        <v>8.4986300000000001E-2</v>
      </c>
      <c r="F14" s="30"/>
      <c r="G14" s="28">
        <f t="shared" ref="G14" ca="1" si="33">#REF!/(-$G$5)</f>
        <v>1.867132690999905E-2</v>
      </c>
      <c r="H14" s="29"/>
      <c r="I14" s="28">
        <v>1.14538E-2</v>
      </c>
      <c r="J14" s="30"/>
      <c r="K14" s="28">
        <f t="shared" ref="K14" ca="1" si="34">#REF!/(-$K$5)</f>
        <v>0.35397500028673151</v>
      </c>
      <c r="L14" s="29"/>
      <c r="M14" s="28">
        <v>0.1786681</v>
      </c>
      <c r="N14" s="30"/>
      <c r="O14" s="28">
        <f t="shared" ref="O14" ca="1" si="35">#REF!/(-$O$5)</f>
        <v>4.7541079681749927E-2</v>
      </c>
      <c r="P14" s="29"/>
      <c r="Q14" s="28">
        <v>2.2840800000000001E-2</v>
      </c>
      <c r="R14" s="1"/>
    </row>
    <row r="15" spans="1:20" x14ac:dyDescent="0.2">
      <c r="A15" s="14" t="s">
        <v>27</v>
      </c>
      <c r="B15" s="27"/>
      <c r="C15" s="28">
        <f t="shared" ref="C15" ca="1" si="36">#REF!/(-$C$5)</f>
        <v>1.7004780028657667</v>
      </c>
      <c r="D15" s="30"/>
      <c r="E15" s="28">
        <v>0.38544539999999999</v>
      </c>
      <c r="F15" s="30"/>
      <c r="G15" s="28">
        <f t="shared" ref="G15" ca="1" si="37">#REF!/(-$G$5)</f>
        <v>0.63315725027560399</v>
      </c>
      <c r="H15" s="29"/>
      <c r="I15" s="28">
        <v>7.3202699999999996E-2</v>
      </c>
      <c r="J15" s="30"/>
      <c r="K15" s="28">
        <f t="shared" ref="K15" ca="1" si="38">#REF!/(-$K$5)</f>
        <v>3.4720723481019191</v>
      </c>
      <c r="L15" s="29"/>
      <c r="M15" s="28">
        <v>1.182615</v>
      </c>
      <c r="N15" s="30"/>
      <c r="O15" s="28">
        <f t="shared" ref="O15" ca="1" si="39">#REF!/(-$O$5)</f>
        <v>0.99368174858352309</v>
      </c>
      <c r="P15" s="29"/>
      <c r="Q15" s="28">
        <v>0.23756350000000001</v>
      </c>
      <c r="R15" s="1"/>
    </row>
    <row r="16" spans="1:20" x14ac:dyDescent="0.2">
      <c r="A16" s="14" t="s">
        <v>28</v>
      </c>
      <c r="B16" s="27"/>
      <c r="C16" s="28">
        <f t="shared" ref="C16" ca="1" si="40">#REF!/(-$C$5)</f>
        <v>0.41637638068183247</v>
      </c>
      <c r="D16" s="30"/>
      <c r="E16" s="28">
        <v>0.129582</v>
      </c>
      <c r="F16" s="30"/>
      <c r="G16" s="28">
        <f t="shared" ref="G16" ca="1" si="41">#REF!/(-$G$5)</f>
        <v>7.2665696643733568E-2</v>
      </c>
      <c r="H16" s="29"/>
      <c r="I16" s="28">
        <v>1.76334E-2</v>
      </c>
      <c r="J16" s="30"/>
      <c r="K16" s="28">
        <f t="shared" ref="K16" ca="1" si="42">#REF!/(-$K$5)</f>
        <v>0.61831444455185491</v>
      </c>
      <c r="L16" s="29"/>
      <c r="M16" s="28">
        <v>0.3080736</v>
      </c>
      <c r="N16" s="30"/>
      <c r="O16" s="28">
        <f t="shared" ref="O16" ca="1" si="43">#REF!/(-$O$5)</f>
        <v>0.10729737358141804</v>
      </c>
      <c r="P16" s="29"/>
      <c r="Q16" s="28">
        <v>3.6790000000000003E-2</v>
      </c>
      <c r="R16" s="1"/>
    </row>
    <row r="17" spans="1:18" x14ac:dyDescent="0.2">
      <c r="A17" s="14" t="s">
        <v>23</v>
      </c>
      <c r="B17" s="27"/>
      <c r="C17" s="28">
        <f t="shared" ref="C17" ca="1" si="44">#REF!/(-$C$5)</f>
        <v>1.0580817868779899</v>
      </c>
      <c r="D17" s="30"/>
      <c r="E17" s="28">
        <v>0.46270919999999999</v>
      </c>
      <c r="F17" s="30"/>
      <c r="G17" s="28">
        <f t="shared" ref="G17" ca="1" si="45">#REF!/(-$G$5)</f>
        <v>0.4617149643797504</v>
      </c>
      <c r="H17" s="29"/>
      <c r="I17" s="28">
        <v>8.2158499999999995E-2</v>
      </c>
      <c r="J17" s="30"/>
      <c r="K17" s="28">
        <f t="shared" ref="K17" ca="1" si="46">#REF!/(-$K$5)</f>
        <v>1.4095501264076469</v>
      </c>
      <c r="L17" s="29"/>
      <c r="M17" s="28">
        <v>1.011649</v>
      </c>
      <c r="N17" s="30"/>
      <c r="O17" s="28">
        <f t="shared" ref="O17" ca="1" si="47">#REF!/(-$O$5)</f>
        <v>0.74606859042110674</v>
      </c>
      <c r="P17" s="29"/>
      <c r="Q17" s="28">
        <v>0.29087839999999998</v>
      </c>
      <c r="R17" s="1"/>
    </row>
    <row r="18" spans="1:18" x14ac:dyDescent="0.2">
      <c r="A18" s="14" t="s">
        <v>29</v>
      </c>
      <c r="B18" s="27"/>
      <c r="C18" s="28">
        <f t="shared" ref="C18" ca="1" si="48">#REF!/(-$C$5)</f>
        <v>2.2298921211424054</v>
      </c>
      <c r="D18" s="30"/>
      <c r="E18" s="28">
        <v>0.76809059999999996</v>
      </c>
      <c r="F18" s="30"/>
      <c r="G18" s="28">
        <f t="shared" ref="G18" ca="1" si="49">#REF!/(-$G$5)</f>
        <v>0.25362925491001453</v>
      </c>
      <c r="H18" s="29"/>
      <c r="I18" s="28">
        <v>7.5708899999999996E-2</v>
      </c>
      <c r="J18" s="30"/>
      <c r="K18" s="28">
        <f t="shared" ref="K18" ca="1" si="50">#REF!/(-$K$5)</f>
        <v>0.8904472520468536</v>
      </c>
      <c r="L18" s="29"/>
      <c r="M18" s="28">
        <v>1.146549</v>
      </c>
      <c r="N18" s="30"/>
      <c r="O18" s="28">
        <f t="shared" ref="O18" ca="1" si="51">#REF!/(-$O$5)</f>
        <v>0.13427021885586526</v>
      </c>
      <c r="P18" s="29"/>
      <c r="Q18" s="28">
        <v>0.17577229999999999</v>
      </c>
      <c r="R18" s="1"/>
    </row>
    <row r="19" spans="1:18" x14ac:dyDescent="0.2">
      <c r="A19" s="14" t="s">
        <v>30</v>
      </c>
      <c r="B19" s="27"/>
      <c r="C19" s="28">
        <f t="shared" ref="C19" ca="1" si="52">#REF!/(-$C$5)</f>
        <v>5.5824751871125526</v>
      </c>
      <c r="D19" s="30"/>
      <c r="E19" s="28">
        <v>1.645664</v>
      </c>
      <c r="F19" s="30"/>
      <c r="G19" s="28">
        <f t="shared" ref="G19" ca="1" si="53">#REF!/(-$G$5)</f>
        <v>1.0431327607485579</v>
      </c>
      <c r="H19" s="29"/>
      <c r="I19" s="28">
        <v>0.178975</v>
      </c>
      <c r="J19" s="30"/>
      <c r="K19" s="28">
        <f t="shared" ref="K19" ca="1" si="54">#REF!/(-$K$5)</f>
        <v>3.3494536535332697</v>
      </c>
      <c r="L19" s="29"/>
      <c r="M19" s="28">
        <v>2.6874549999999999</v>
      </c>
      <c r="N19" s="30"/>
      <c r="O19" s="28">
        <f t="shared" ref="O19" ca="1" si="55">#REF!/(-$O$5)</f>
        <v>1.3215239142252606</v>
      </c>
      <c r="P19" s="29"/>
      <c r="Q19" s="28">
        <v>0.54076599999999997</v>
      </c>
      <c r="R19" s="1"/>
    </row>
    <row r="20" spans="1:18" x14ac:dyDescent="0.2">
      <c r="A20" s="27" t="s">
        <v>31</v>
      </c>
      <c r="B20" s="27"/>
      <c r="C20" s="28">
        <f t="shared" ref="C20" ca="1" si="56">#REF!/(-$C$5)</f>
        <v>3.2108901631186342</v>
      </c>
      <c r="D20" s="30"/>
      <c r="E20" s="28">
        <v>0.72675219999999996</v>
      </c>
      <c r="F20" s="30"/>
      <c r="G20" s="28">
        <f t="shared" ref="G20" ca="1" si="57">#REF!/(-$G$5)</f>
        <v>0.62864548115914509</v>
      </c>
      <c r="H20" s="29"/>
      <c r="I20" s="28">
        <v>8.4888000000000005E-2</v>
      </c>
      <c r="J20" s="30"/>
      <c r="K20" s="28">
        <f t="shared" ref="K20" ca="1" si="58">#REF!/(-$K$5)</f>
        <v>3.4600968005675647</v>
      </c>
      <c r="L20" s="29"/>
      <c r="M20" s="28">
        <v>1.5274209999999999</v>
      </c>
      <c r="N20" s="30"/>
      <c r="O20" s="28">
        <f t="shared" ref="O20" ca="1" si="59">#REF!/(-$O$5)</f>
        <v>0.82797480351877717</v>
      </c>
      <c r="P20" s="29"/>
      <c r="Q20" s="28">
        <v>0.2599513</v>
      </c>
      <c r="R20" s="1"/>
    </row>
    <row r="21" spans="1:18" x14ac:dyDescent="0.2">
      <c r="A21" s="27" t="s">
        <v>32</v>
      </c>
      <c r="B21" s="27"/>
      <c r="C21" s="28">
        <f t="shared" ref="C21" ca="1" si="60">#REF!/(-$C$5)</f>
        <v>5.098608877874832</v>
      </c>
      <c r="D21" s="30"/>
      <c r="E21" s="28">
        <v>1.317512</v>
      </c>
      <c r="F21" s="30"/>
      <c r="G21" s="28">
        <f t="shared" ref="G21" ca="1" si="61">#REF!/(-$G$5)</f>
        <v>0.9878695467693781</v>
      </c>
      <c r="H21" s="29"/>
      <c r="I21" s="28">
        <v>0.1636668</v>
      </c>
      <c r="J21" s="30"/>
      <c r="K21" s="28">
        <f t="shared" ref="K21" ca="1" si="62">#REF!/(-$K$5)</f>
        <v>2.2417892375726458</v>
      </c>
      <c r="L21" s="29"/>
      <c r="M21" s="28">
        <v>2.4289489999999998</v>
      </c>
      <c r="N21" s="30"/>
      <c r="O21" s="28">
        <f t="shared" ref="O21" ca="1" si="63">#REF!/(-$O$5)</f>
        <v>1.0869731281993247</v>
      </c>
      <c r="P21" s="29"/>
      <c r="Q21" s="28">
        <v>0.62418220000000002</v>
      </c>
      <c r="R21" s="1"/>
    </row>
    <row r="22" spans="1:18" x14ac:dyDescent="0.2">
      <c r="A22" s="27" t="s">
        <v>33</v>
      </c>
      <c r="B22" s="27"/>
      <c r="C22" s="31">
        <f t="shared" ref="C22" ca="1" si="64">#REF!/(-$C$5)</f>
        <v>-22.02600445619203</v>
      </c>
      <c r="D22" s="31"/>
      <c r="E22" s="31">
        <v>4.8429760000000002</v>
      </c>
      <c r="F22" s="31"/>
      <c r="G22" s="31">
        <f t="shared" ref="G22" ca="1" si="65">#REF!/(-$G$5)</f>
        <v>-4.4535338348778142</v>
      </c>
      <c r="H22" s="32"/>
      <c r="I22" s="31">
        <v>0.45178950000000001</v>
      </c>
      <c r="J22" s="31"/>
      <c r="K22" s="31">
        <f t="shared" ref="K22" ca="1" si="66">#REF!/(-$K$5)</f>
        <v>-19.105659752886567</v>
      </c>
      <c r="L22" s="32"/>
      <c r="M22" s="31">
        <v>8.7972929999999998</v>
      </c>
      <c r="N22" s="31"/>
      <c r="O22" s="31">
        <f t="shared" ref="O22" ca="1" si="67">#REF!/(-$O$5)</f>
        <v>-2.4128628427348597</v>
      </c>
      <c r="P22" s="32"/>
      <c r="Q22" s="31">
        <v>1.848349</v>
      </c>
      <c r="R22" s="1"/>
    </row>
    <row r="23" spans="1:18" x14ac:dyDescent="0.2">
      <c r="A23" s="33" t="s">
        <v>44</v>
      </c>
      <c r="B23" s="34"/>
      <c r="C23" s="30"/>
      <c r="D23" s="30"/>
      <c r="E23" s="30"/>
      <c r="F23" s="30"/>
      <c r="G23" s="29"/>
      <c r="H23" s="29"/>
      <c r="I23" s="29"/>
      <c r="J23" s="30"/>
      <c r="K23" s="29"/>
      <c r="L23" s="29"/>
      <c r="M23" s="29"/>
      <c r="N23" s="30"/>
      <c r="O23" s="29"/>
      <c r="P23" s="29"/>
      <c r="Q23" s="29"/>
      <c r="R23" s="1"/>
    </row>
    <row r="24" spans="1:18" x14ac:dyDescent="0.2">
      <c r="A24" s="26" t="s">
        <v>15</v>
      </c>
      <c r="B24" s="26"/>
      <c r="C24" s="30"/>
      <c r="D24" s="30"/>
      <c r="E24" s="30"/>
      <c r="F24" s="30"/>
      <c r="G24" s="28">
        <f ca="1">#REF!/ABS($G$5)</f>
        <v>0.53972185787161986</v>
      </c>
      <c r="H24" s="29"/>
      <c r="I24" s="28">
        <v>3.3988499999999998E-2</v>
      </c>
      <c r="J24" s="30"/>
      <c r="K24" s="30"/>
      <c r="L24" s="29"/>
      <c r="M24" s="30"/>
      <c r="N24" s="30"/>
      <c r="O24" s="28">
        <f ca="1">#REF!/ABS($O$5)</f>
        <v>0.50921937658176897</v>
      </c>
      <c r="P24" s="29"/>
      <c r="Q24" s="28">
        <v>3.9681099999999997E-2</v>
      </c>
      <c r="R24" s="1"/>
    </row>
    <row r="25" spans="1:18" x14ac:dyDescent="0.2">
      <c r="A25" s="27" t="s">
        <v>17</v>
      </c>
      <c r="B25" s="27"/>
      <c r="C25" s="30"/>
      <c r="D25" s="30"/>
      <c r="E25" s="30"/>
      <c r="F25" s="30"/>
      <c r="G25" s="28">
        <f t="shared" ref="G25" ca="1" si="68">#REF!/ABS($G$5)</f>
        <v>0.13795334202608212</v>
      </c>
      <c r="H25" s="29"/>
      <c r="I25" s="28">
        <v>0.2934426</v>
      </c>
      <c r="J25" s="30"/>
      <c r="K25" s="30"/>
      <c r="L25" s="29"/>
      <c r="M25" s="30"/>
      <c r="N25" s="30"/>
      <c r="O25" s="28">
        <f t="shared" ref="O25" ca="1" si="69">#REF!/ABS($O$5)</f>
        <v>2.9157011855225989</v>
      </c>
      <c r="P25" s="29"/>
      <c r="Q25" s="28">
        <v>2.243255</v>
      </c>
      <c r="R25" s="1"/>
    </row>
    <row r="26" spans="1:18" x14ac:dyDescent="0.2">
      <c r="A26" s="14" t="s">
        <v>18</v>
      </c>
      <c r="B26" s="27"/>
      <c r="C26" s="30"/>
      <c r="D26" s="30"/>
      <c r="E26" s="30"/>
      <c r="F26" s="30"/>
      <c r="G26" s="28">
        <f t="shared" ref="G26" ca="1" si="70">#REF!/ABS($G$5)</f>
        <v>1.1133134678836514</v>
      </c>
      <c r="H26" s="29"/>
      <c r="I26" s="28">
        <v>0.2981027</v>
      </c>
      <c r="J26" s="30"/>
      <c r="K26" s="30"/>
      <c r="L26" s="29"/>
      <c r="M26" s="30"/>
      <c r="N26" s="30"/>
      <c r="O26" s="28">
        <f t="shared" ref="O26" ca="1" si="71">#REF!/ABS($O$5)</f>
        <v>2.3947758595022002</v>
      </c>
      <c r="P26" s="29"/>
      <c r="Q26" s="28">
        <v>2.493757</v>
      </c>
      <c r="R26" s="1"/>
    </row>
    <row r="27" spans="1:18" x14ac:dyDescent="0.2">
      <c r="A27" s="27" t="s">
        <v>19</v>
      </c>
      <c r="B27" s="27"/>
      <c r="C27" s="30"/>
      <c r="D27" s="30"/>
      <c r="E27" s="30"/>
      <c r="F27" s="30"/>
      <c r="G27" s="28">
        <f t="shared" ref="G27" ca="1" si="72">#REF!/ABS($G$5)</f>
        <v>0.27359761614603817</v>
      </c>
      <c r="H27" s="29"/>
      <c r="I27" s="28">
        <v>0.1751345</v>
      </c>
      <c r="J27" s="30"/>
      <c r="K27" s="30"/>
      <c r="L27" s="29"/>
      <c r="M27" s="30"/>
      <c r="N27" s="30"/>
      <c r="O27" s="28">
        <f t="shared" ref="O27" ca="1" si="73">#REF!/ABS($O$5)</f>
        <v>3.6582860276202042E-2</v>
      </c>
      <c r="P27" s="29"/>
      <c r="Q27" s="28">
        <v>0.71354620000000002</v>
      </c>
      <c r="R27" s="1"/>
    </row>
    <row r="28" spans="1:18" x14ac:dyDescent="0.2">
      <c r="A28" s="14" t="s">
        <v>20</v>
      </c>
      <c r="B28" s="27"/>
      <c r="C28" s="30"/>
      <c r="D28" s="30"/>
      <c r="E28" s="30"/>
      <c r="F28" s="30"/>
      <c r="G28" s="28">
        <f t="shared" ref="G28" ca="1" si="74">#REF!/ABS($G$5)</f>
        <v>1.8268334692786246E-3</v>
      </c>
      <c r="H28" s="29"/>
      <c r="I28" s="28">
        <v>1.0468999999999999E-3</v>
      </c>
      <c r="J28" s="30"/>
      <c r="K28" s="30"/>
      <c r="L28" s="29"/>
      <c r="M28" s="30"/>
      <c r="N28" s="30"/>
      <c r="O28" s="28">
        <f t="shared" ref="O28" ca="1" si="75">#REF!/ABS($O$5)</f>
        <v>4.7837207720076817E-3</v>
      </c>
      <c r="P28" s="29"/>
      <c r="Q28" s="28">
        <v>8.9502999999999996E-3</v>
      </c>
      <c r="R28" s="1"/>
    </row>
    <row r="29" spans="1:18" x14ac:dyDescent="0.2">
      <c r="A29" s="14" t="s">
        <v>21</v>
      </c>
      <c r="B29" s="27"/>
      <c r="C29" s="30"/>
      <c r="D29" s="30"/>
      <c r="E29" s="30"/>
      <c r="F29" s="30"/>
      <c r="G29" s="28">
        <f t="shared" ref="G29" ca="1" si="76">#REF!/ABS($G$5)</f>
        <v>5.8434840227148113E-3</v>
      </c>
      <c r="H29" s="29"/>
      <c r="I29" s="28">
        <v>8.4425399999999998E-2</v>
      </c>
      <c r="J29" s="30"/>
      <c r="K29" s="30"/>
      <c r="L29" s="29"/>
      <c r="M29" s="30"/>
      <c r="N29" s="30"/>
      <c r="O29" s="28">
        <f t="shared" ref="O29" ca="1" si="77">#REF!/ABS($O$5)</f>
        <v>3.2968831782972365E-2</v>
      </c>
      <c r="P29" s="29"/>
      <c r="Q29" s="28">
        <v>0.35152559999999999</v>
      </c>
      <c r="R29" s="1"/>
    </row>
    <row r="30" spans="1:18" x14ac:dyDescent="0.2">
      <c r="A30" s="14" t="s">
        <v>22</v>
      </c>
      <c r="B30" s="27"/>
      <c r="C30" s="30"/>
      <c r="D30" s="30"/>
      <c r="E30" s="30"/>
      <c r="F30" s="30"/>
      <c r="G30" s="28">
        <f t="shared" ref="G30" ca="1" si="78">#REF!/ABS($G$5)</f>
        <v>9.3830344151478572E-3</v>
      </c>
      <c r="H30" s="29"/>
      <c r="I30" s="28">
        <v>4.2424000000000003E-3</v>
      </c>
      <c r="J30" s="30"/>
      <c r="K30" s="30"/>
      <c r="L30" s="29"/>
      <c r="M30" s="30"/>
      <c r="N30" s="30"/>
      <c r="O30" s="28">
        <f t="shared" ref="O30" ca="1" si="79">#REF!/ABS($O$5)</f>
        <v>2.9203640569541247E-2</v>
      </c>
      <c r="P30" s="29"/>
      <c r="Q30" s="28">
        <v>2.2388600000000002E-2</v>
      </c>
      <c r="R30" s="1"/>
    </row>
    <row r="31" spans="1:18" x14ac:dyDescent="0.2">
      <c r="A31" s="14" t="s">
        <v>24</v>
      </c>
      <c r="B31" s="27"/>
      <c r="C31" s="30"/>
      <c r="D31" s="30"/>
      <c r="E31" s="30"/>
      <c r="F31" s="30"/>
      <c r="G31" s="28">
        <f t="shared" ref="G31" ca="1" si="80">#REF!/ABS($G$5)</f>
        <v>5.4972594591766949E-3</v>
      </c>
      <c r="H31" s="29"/>
      <c r="I31" s="28">
        <v>1.4847300000000001E-2</v>
      </c>
      <c r="J31" s="30"/>
      <c r="K31" s="30"/>
      <c r="L31" s="29"/>
      <c r="M31" s="30"/>
      <c r="N31" s="30"/>
      <c r="O31" s="28">
        <f t="shared" ref="O31" ca="1" si="81">#REF!/ABS($O$5)</f>
        <v>4.4719779749719267E-2</v>
      </c>
      <c r="P31" s="29"/>
      <c r="Q31" s="28">
        <v>2.8820599999999998E-2</v>
      </c>
      <c r="R31" s="1"/>
    </row>
    <row r="32" spans="1:18" x14ac:dyDescent="0.2">
      <c r="A32" s="14" t="s">
        <v>25</v>
      </c>
      <c r="B32" s="27"/>
      <c r="C32" s="30"/>
      <c r="D32" s="30"/>
      <c r="E32" s="30"/>
      <c r="F32" s="30"/>
      <c r="G32" s="28">
        <f t="shared" ref="G32" ca="1" si="82">#REF!/ABS($G$5)</f>
        <v>1.3653589440053938E-2</v>
      </c>
      <c r="H32" s="29"/>
      <c r="I32" s="28">
        <v>9.0060999999999995E-3</v>
      </c>
      <c r="J32" s="30"/>
      <c r="K32" s="30"/>
      <c r="L32" s="29"/>
      <c r="M32" s="30"/>
      <c r="N32" s="30"/>
      <c r="O32" s="28">
        <f t="shared" ref="O32" ca="1" si="83">#REF!/ABS($O$5)</f>
        <v>3.7373702671551837E-2</v>
      </c>
      <c r="P32" s="29"/>
      <c r="Q32" s="28">
        <v>2.1444899999999999E-2</v>
      </c>
      <c r="R32" s="1"/>
    </row>
    <row r="33" spans="1:18" x14ac:dyDescent="0.2">
      <c r="A33" s="14" t="s">
        <v>26</v>
      </c>
      <c r="B33" s="27"/>
      <c r="C33" s="30"/>
      <c r="D33" s="30"/>
      <c r="E33" s="30"/>
      <c r="F33" s="30"/>
      <c r="G33" s="28">
        <f t="shared" ref="G33" ca="1" si="84">#REF!/ABS($G$5)</f>
        <v>8.9489459234818516E-3</v>
      </c>
      <c r="H33" s="29"/>
      <c r="I33" s="28">
        <v>3.8700000000000002E-3</v>
      </c>
      <c r="J33" s="30"/>
      <c r="K33" s="30"/>
      <c r="L33" s="29"/>
      <c r="M33" s="30"/>
      <c r="N33" s="30"/>
      <c r="O33" s="28">
        <f t="shared" ref="O33" ca="1" si="85">#REF!/ABS($O$5)</f>
        <v>1.5580134092919265E-2</v>
      </c>
      <c r="P33" s="29"/>
      <c r="Q33" s="28">
        <v>9.8934000000000001E-3</v>
      </c>
      <c r="R33" s="1"/>
    </row>
    <row r="34" spans="1:18" x14ac:dyDescent="0.2">
      <c r="A34" s="14" t="s">
        <v>27</v>
      </c>
      <c r="B34" s="27"/>
      <c r="C34" s="30"/>
      <c r="D34" s="30"/>
      <c r="E34" s="30"/>
      <c r="F34" s="30"/>
      <c r="G34" s="28">
        <f t="shared" ref="G34" ca="1" si="86">#REF!/ABS($G$5)</f>
        <v>8.3294132007075611E-2</v>
      </c>
      <c r="H34" s="29"/>
      <c r="I34" s="28">
        <v>6.5140799999999999E-2</v>
      </c>
      <c r="J34" s="30"/>
      <c r="K34" s="30"/>
      <c r="L34" s="29"/>
      <c r="M34" s="30"/>
      <c r="N34" s="30"/>
      <c r="O34" s="28">
        <f t="shared" ref="O34" ca="1" si="87">#REF!/ABS($O$5)</f>
        <v>0.18978223541640141</v>
      </c>
      <c r="P34" s="29"/>
      <c r="Q34" s="28">
        <v>0.2457136</v>
      </c>
      <c r="R34" s="1"/>
    </row>
    <row r="35" spans="1:18" x14ac:dyDescent="0.2">
      <c r="A35" s="14" t="s">
        <v>28</v>
      </c>
      <c r="B35" s="27"/>
      <c r="C35" s="30"/>
      <c r="D35" s="30"/>
      <c r="E35" s="30"/>
      <c r="F35" s="30"/>
      <c r="G35" s="28">
        <f t="shared" ref="G35" ca="1" si="88">#REF!/ABS($G$5)</f>
        <v>3.238274960814819E-3</v>
      </c>
      <c r="H35" s="29"/>
      <c r="I35" s="28">
        <v>6.7660999999999997E-3</v>
      </c>
      <c r="J35" s="30"/>
      <c r="K35" s="30"/>
      <c r="L35" s="29"/>
      <c r="M35" s="30"/>
      <c r="N35" s="30"/>
      <c r="O35" s="28">
        <f t="shared" ref="O35" ca="1" si="89">#REF!/ABS($O$5)</f>
        <v>0.15126336062211138</v>
      </c>
      <c r="P35" s="29"/>
      <c r="Q35" s="28">
        <v>8.3040299999999997E-2</v>
      </c>
      <c r="R35" s="1"/>
    </row>
    <row r="36" spans="1:18" x14ac:dyDescent="0.2">
      <c r="A36" s="14" t="s">
        <v>23</v>
      </c>
      <c r="B36" s="27"/>
      <c r="C36" s="30"/>
      <c r="D36" s="30"/>
      <c r="E36" s="30"/>
      <c r="F36" s="30"/>
      <c r="G36" s="28">
        <f t="shared" ref="G36" ca="1" si="90">#REF!/ABS($G$5)</f>
        <v>1.2133359424496113E-3</v>
      </c>
      <c r="H36" s="29"/>
      <c r="I36" s="28">
        <v>9.2274800000000004E-2</v>
      </c>
      <c r="J36" s="30"/>
      <c r="K36" s="30"/>
      <c r="L36" s="29"/>
      <c r="M36" s="30"/>
      <c r="N36" s="30"/>
      <c r="O36" s="28">
        <f t="shared" ref="O36" ca="1" si="91">#REF!/ABS($O$5)</f>
        <v>0.41867546697761454</v>
      </c>
      <c r="P36" s="29"/>
      <c r="Q36" s="28">
        <v>0.62236970000000003</v>
      </c>
      <c r="R36" s="1"/>
    </row>
    <row r="37" spans="1:18" x14ac:dyDescent="0.2">
      <c r="A37" s="14" t="s">
        <v>29</v>
      </c>
      <c r="B37" s="27"/>
      <c r="C37" s="30"/>
      <c r="D37" s="30"/>
      <c r="E37" s="30"/>
      <c r="F37" s="30"/>
      <c r="G37" s="28">
        <f t="shared" ref="G37" ca="1" si="92">#REF!/ABS($G$5)</f>
        <v>4.2099511953175406E-2</v>
      </c>
      <c r="H37" s="29"/>
      <c r="I37" s="28">
        <v>9.5140699999999995E-2</v>
      </c>
      <c r="J37" s="30"/>
      <c r="K37" s="30"/>
      <c r="L37" s="29"/>
      <c r="M37" s="30"/>
      <c r="N37" s="30"/>
      <c r="O37" s="28">
        <f t="shared" ref="O37" ca="1" si="93">#REF!/ABS($O$5)</f>
        <v>0.44488939995001658</v>
      </c>
      <c r="P37" s="29"/>
      <c r="Q37" s="28">
        <v>0.2636502</v>
      </c>
      <c r="R37" s="1"/>
    </row>
    <row r="38" spans="1:18" x14ac:dyDescent="0.2">
      <c r="A38" s="14" t="s">
        <v>30</v>
      </c>
      <c r="B38" s="27"/>
      <c r="C38" s="30"/>
      <c r="D38" s="30"/>
      <c r="E38" s="30"/>
      <c r="F38" s="30"/>
      <c r="G38" s="28">
        <f t="shared" ref="G38" ca="1" si="94">#REF!/ABS($G$5)</f>
        <v>3.7632498222378075E-2</v>
      </c>
      <c r="H38" s="29"/>
      <c r="I38" s="28">
        <v>0.1218747</v>
      </c>
      <c r="J38" s="30"/>
      <c r="K38" s="30"/>
      <c r="L38" s="29"/>
      <c r="M38" s="30"/>
      <c r="N38" s="30"/>
      <c r="O38" s="28">
        <f t="shared" ref="O38" ca="1" si="95">#REF!/ABS($O$5)</f>
        <v>1.0686359585393801</v>
      </c>
      <c r="P38" s="29"/>
      <c r="Q38" s="28">
        <v>0.57419929999999997</v>
      </c>
      <c r="R38" s="1"/>
    </row>
    <row r="39" spans="1:18" x14ac:dyDescent="0.2">
      <c r="A39" s="27" t="s">
        <v>31</v>
      </c>
      <c r="B39" s="27"/>
      <c r="C39" s="30"/>
      <c r="D39" s="30"/>
      <c r="E39" s="30"/>
      <c r="F39" s="30"/>
      <c r="G39" s="28">
        <f t="shared" ref="G39" ca="1" si="96">#REF!/ABS($G$5)</f>
        <v>0.13927585398506989</v>
      </c>
      <c r="H39" s="29"/>
      <c r="I39" s="28">
        <v>0.16941059999999999</v>
      </c>
      <c r="J39" s="30"/>
      <c r="K39" s="30"/>
      <c r="L39" s="29"/>
      <c r="M39" s="30"/>
      <c r="N39" s="30"/>
      <c r="O39" s="28">
        <f t="shared" ref="O39" ca="1" si="97">#REF!/ABS($O$5)</f>
        <v>0.54002221633918113</v>
      </c>
      <c r="P39" s="29"/>
      <c r="Q39" s="28">
        <v>0.51666080000000003</v>
      </c>
      <c r="R39" s="1"/>
    </row>
    <row r="40" spans="1:18" x14ac:dyDescent="0.2">
      <c r="A40" s="27" t="s">
        <v>32</v>
      </c>
      <c r="B40" s="27"/>
      <c r="C40" s="30"/>
      <c r="D40" s="30"/>
      <c r="E40" s="30"/>
      <c r="F40" s="30"/>
      <c r="G40" s="28">
        <f t="shared" ref="G40" ca="1" si="98">#REF!/ABS($G$5)</f>
        <v>0.2137416471144401</v>
      </c>
      <c r="H40" s="29"/>
      <c r="I40" s="28">
        <v>0.19829240000000001</v>
      </c>
      <c r="J40" s="30"/>
      <c r="K40" s="30"/>
      <c r="L40" s="29"/>
      <c r="M40" s="30"/>
      <c r="N40" s="30"/>
      <c r="O40" s="28">
        <f t="shared" ref="O40" ca="1" si="99">#REF!/ABS($O$5)</f>
        <v>1.5262086112901845</v>
      </c>
      <c r="P40" s="29"/>
      <c r="Q40" s="28">
        <v>0.82352890000000001</v>
      </c>
      <c r="R40" s="1"/>
    </row>
    <row r="41" spans="1:18" x14ac:dyDescent="0.2">
      <c r="A41" s="27" t="s">
        <v>33</v>
      </c>
      <c r="B41" s="27"/>
      <c r="C41" s="31"/>
      <c r="D41" s="31"/>
      <c r="E41" s="31"/>
      <c r="F41" s="31"/>
      <c r="G41" s="28">
        <f t="shared" ref="G41" ca="1" si="100">#REF!/ABS($G$5)</f>
        <v>0.11339426007335233</v>
      </c>
      <c r="H41" s="32"/>
      <c r="I41" s="28">
        <v>0.1095657</v>
      </c>
      <c r="J41" s="31"/>
      <c r="K41" s="31"/>
      <c r="L41" s="32"/>
      <c r="M41" s="31"/>
      <c r="N41" s="31"/>
      <c r="O41" s="28">
        <f t="shared" ref="O41" ca="1" si="101">#REF!/ABS($O$5)</f>
        <v>2.0027255096521168</v>
      </c>
      <c r="P41" s="32"/>
      <c r="Q41" s="28">
        <v>1.2504850000000001</v>
      </c>
      <c r="R41" s="1"/>
    </row>
    <row r="42" spans="1:18" x14ac:dyDescent="0.2">
      <c r="A42" s="35" t="s">
        <v>45</v>
      </c>
      <c r="B42" s="35"/>
      <c r="C42" s="149">
        <v>1830</v>
      </c>
      <c r="D42" s="149"/>
      <c r="E42" s="149"/>
      <c r="F42" s="36"/>
      <c r="G42" s="149">
        <v>1830</v>
      </c>
      <c r="H42" s="149"/>
      <c r="I42" s="149"/>
      <c r="J42" s="36"/>
      <c r="K42" s="149">
        <v>1758</v>
      </c>
      <c r="L42" s="149"/>
      <c r="M42" s="149"/>
      <c r="N42" s="99"/>
      <c r="O42" s="149">
        <v>1758</v>
      </c>
      <c r="P42" s="149"/>
      <c r="Q42" s="149"/>
      <c r="R42" s="1"/>
    </row>
    <row r="43" spans="1:18" x14ac:dyDescent="0.2">
      <c r="A43" s="6" t="s">
        <v>46</v>
      </c>
      <c r="B43" s="6"/>
      <c r="C43" s="150">
        <v>422730</v>
      </c>
      <c r="D43" s="150"/>
      <c r="E43" s="150"/>
      <c r="F43" s="37"/>
      <c r="G43" s="150">
        <v>422730</v>
      </c>
      <c r="H43" s="150"/>
      <c r="I43" s="150"/>
      <c r="J43" s="37"/>
      <c r="K43" s="150">
        <v>406098</v>
      </c>
      <c r="L43" s="150"/>
      <c r="M43" s="150"/>
      <c r="N43" s="49"/>
      <c r="O43" s="150">
        <v>406098</v>
      </c>
      <c r="P43" s="150"/>
      <c r="Q43" s="150"/>
      <c r="R43" s="1"/>
    </row>
    <row r="44" spans="1:18" ht="17" thickBot="1" x14ac:dyDescent="0.25">
      <c r="A44" s="9" t="s">
        <v>47</v>
      </c>
      <c r="B44" s="9"/>
      <c r="C44" s="151">
        <v>-6921.3878000000004</v>
      </c>
      <c r="D44" s="151"/>
      <c r="E44" s="151"/>
      <c r="F44" s="38"/>
      <c r="G44" s="151">
        <v>-5815.5546999999997</v>
      </c>
      <c r="H44" s="151"/>
      <c r="I44" s="151"/>
      <c r="J44" s="38"/>
      <c r="K44" s="151">
        <v>-29296.947</v>
      </c>
      <c r="L44" s="151"/>
      <c r="M44" s="151"/>
      <c r="N44" s="38"/>
      <c r="O44" s="151">
        <v>-25582.032999999999</v>
      </c>
      <c r="P44" s="151"/>
      <c r="Q44" s="151"/>
      <c r="R44" s="1"/>
    </row>
    <row r="45" spans="1:18" ht="17" thickTop="1" x14ac:dyDescent="0.2">
      <c r="A45" s="144" t="s">
        <v>330</v>
      </c>
      <c r="B45" s="144"/>
      <c r="C45" s="144"/>
      <c r="D45" s="144"/>
      <c r="E45" s="144"/>
      <c r="F45" s="144"/>
      <c r="G45" s="144"/>
      <c r="H45" s="144"/>
      <c r="I45" s="144"/>
      <c r="J45" s="144"/>
      <c r="K45" s="144"/>
      <c r="L45" s="144"/>
      <c r="M45" s="144"/>
      <c r="N45" s="144"/>
      <c r="O45" s="144"/>
      <c r="P45" s="144"/>
      <c r="Q45" s="144"/>
      <c r="R45" s="1"/>
    </row>
    <row r="46" spans="1:18" x14ac:dyDescent="0.2">
      <c r="A46" s="145"/>
      <c r="B46" s="145"/>
      <c r="C46" s="145"/>
      <c r="D46" s="145"/>
      <c r="E46" s="145"/>
      <c r="F46" s="145"/>
      <c r="G46" s="145"/>
      <c r="H46" s="145"/>
      <c r="I46" s="145"/>
      <c r="J46" s="145"/>
      <c r="K46" s="145"/>
      <c r="L46" s="145"/>
      <c r="M46" s="145"/>
      <c r="N46" s="145"/>
      <c r="O46" s="145"/>
      <c r="P46" s="145"/>
      <c r="Q46" s="145"/>
      <c r="R46" s="1"/>
    </row>
    <row r="47" spans="1:18" x14ac:dyDescent="0.2">
      <c r="A47" s="145"/>
      <c r="B47" s="145"/>
      <c r="C47" s="145"/>
      <c r="D47" s="145"/>
      <c r="E47" s="145"/>
      <c r="F47" s="145"/>
      <c r="G47" s="145"/>
      <c r="H47" s="145"/>
      <c r="I47" s="145"/>
      <c r="J47" s="145"/>
      <c r="K47" s="145"/>
      <c r="L47" s="145"/>
      <c r="M47" s="145"/>
      <c r="N47" s="145"/>
      <c r="O47" s="145"/>
      <c r="P47" s="145"/>
      <c r="Q47" s="145"/>
      <c r="R47" s="1"/>
    </row>
    <row r="48" spans="1:18" x14ac:dyDescent="0.2">
      <c r="A48" s="145"/>
      <c r="B48" s="145"/>
      <c r="C48" s="145"/>
      <c r="D48" s="145"/>
      <c r="E48" s="145"/>
      <c r="F48" s="145"/>
      <c r="G48" s="145"/>
      <c r="H48" s="145"/>
      <c r="I48" s="145"/>
      <c r="J48" s="145"/>
      <c r="K48" s="145"/>
      <c r="L48" s="145"/>
      <c r="M48" s="145"/>
      <c r="N48" s="145"/>
      <c r="O48" s="145"/>
      <c r="P48" s="145"/>
      <c r="Q48" s="145"/>
      <c r="R48" s="1"/>
    </row>
    <row r="49" spans="1:18" x14ac:dyDescent="0.2">
      <c r="A49" s="145"/>
      <c r="B49" s="145"/>
      <c r="C49" s="145"/>
      <c r="D49" s="145"/>
      <c r="E49" s="145"/>
      <c r="F49" s="145"/>
      <c r="G49" s="145"/>
      <c r="H49" s="145"/>
      <c r="I49" s="145"/>
      <c r="J49" s="145"/>
      <c r="K49" s="145"/>
      <c r="L49" s="145"/>
      <c r="M49" s="145"/>
      <c r="N49" s="145"/>
      <c r="O49" s="145"/>
      <c r="P49" s="145"/>
      <c r="Q49" s="145"/>
      <c r="R49" s="1"/>
    </row>
    <row r="50" spans="1:18" x14ac:dyDescent="0.2">
      <c r="A50" s="145"/>
      <c r="B50" s="145"/>
      <c r="C50" s="145"/>
      <c r="D50" s="145"/>
      <c r="E50" s="145"/>
      <c r="F50" s="145"/>
      <c r="G50" s="145"/>
      <c r="H50" s="145"/>
      <c r="I50" s="145"/>
      <c r="J50" s="145"/>
      <c r="K50" s="145"/>
      <c r="L50" s="145"/>
      <c r="M50" s="145"/>
      <c r="N50" s="145"/>
      <c r="O50" s="145"/>
      <c r="P50" s="145"/>
      <c r="Q50" s="145"/>
      <c r="R50" s="1"/>
    </row>
    <row r="51" spans="1:18" x14ac:dyDescent="0.2">
      <c r="A51" s="145"/>
      <c r="B51" s="145"/>
      <c r="C51" s="145"/>
      <c r="D51" s="145"/>
      <c r="E51" s="145"/>
      <c r="F51" s="145"/>
      <c r="G51" s="145"/>
      <c r="H51" s="145"/>
      <c r="I51" s="145"/>
      <c r="J51" s="145"/>
      <c r="K51" s="145"/>
      <c r="L51" s="145"/>
      <c r="M51" s="145"/>
      <c r="N51" s="145"/>
      <c r="O51" s="145"/>
      <c r="P51" s="145"/>
      <c r="Q51" s="145"/>
      <c r="R51" s="1"/>
    </row>
    <row r="52" spans="1:18" x14ac:dyDescent="0.2">
      <c r="A52" s="1"/>
      <c r="B52" s="1"/>
      <c r="C52" s="1"/>
      <c r="D52" s="1"/>
      <c r="E52" s="1"/>
      <c r="F52" s="1"/>
      <c r="G52" s="1"/>
      <c r="H52" s="1"/>
      <c r="I52" s="1"/>
      <c r="J52" s="1"/>
      <c r="K52" s="1"/>
      <c r="L52" s="1"/>
      <c r="M52" s="1"/>
      <c r="N52" s="1"/>
      <c r="O52" s="1"/>
      <c r="P52" s="1"/>
      <c r="Q52" s="1"/>
      <c r="R52" s="1"/>
    </row>
  </sheetData>
  <mergeCells count="18">
    <mergeCell ref="A45:Q51"/>
    <mergeCell ref="C43:E43"/>
    <mergeCell ref="G43:I43"/>
    <mergeCell ref="K43:M43"/>
    <mergeCell ref="O43:Q43"/>
    <mergeCell ref="C44:E44"/>
    <mergeCell ref="G44:I44"/>
    <mergeCell ref="K44:M44"/>
    <mergeCell ref="O44:Q44"/>
    <mergeCell ref="C42:E42"/>
    <mergeCell ref="G42:I42"/>
    <mergeCell ref="K42:M42"/>
    <mergeCell ref="O42:Q42"/>
    <mergeCell ref="A1:Q1"/>
    <mergeCell ref="C2:E2"/>
    <mergeCell ref="G2:I2"/>
    <mergeCell ref="K2:M2"/>
    <mergeCell ref="O2: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46230-6F3B-034F-A27E-8B15899A6E68}">
  <dimension ref="A1:F323"/>
  <sheetViews>
    <sheetView tabSelected="1" topLeftCell="A311" zoomScale="130" zoomScaleNormal="130" workbookViewId="0">
      <selection activeCell="I329" sqref="I329"/>
    </sheetView>
  </sheetViews>
  <sheetFormatPr baseColWidth="10" defaultRowHeight="16" x14ac:dyDescent="0.2"/>
  <cols>
    <col min="1" max="1" width="31.83203125" customWidth="1"/>
    <col min="2" max="2" width="1.83203125" customWidth="1"/>
    <col min="3" max="3" width="8.83203125" customWidth="1"/>
    <col min="4" max="4" width="1.83203125" customWidth="1"/>
    <col min="5" max="5" width="8.83203125" customWidth="1"/>
  </cols>
  <sheetData>
    <row r="1" spans="1:6" x14ac:dyDescent="0.2">
      <c r="A1" s="112"/>
      <c r="B1" s="12"/>
      <c r="C1" s="113"/>
      <c r="D1" s="113"/>
      <c r="E1" s="113"/>
      <c r="F1" s="1"/>
    </row>
    <row r="2" spans="1:6" x14ac:dyDescent="0.2">
      <c r="A2" s="12"/>
      <c r="B2" s="12"/>
      <c r="C2" s="113"/>
      <c r="D2" s="113"/>
      <c r="E2" s="113"/>
      <c r="F2" s="1"/>
    </row>
    <row r="3" spans="1:6" ht="17" thickBot="1" x14ac:dyDescent="0.25">
      <c r="A3" s="166" t="s">
        <v>98</v>
      </c>
      <c r="B3" s="166"/>
      <c r="C3" s="166"/>
      <c r="D3" s="166"/>
      <c r="E3" s="166"/>
      <c r="F3" s="1"/>
    </row>
    <row r="4" spans="1:6" ht="17" thickTop="1" x14ac:dyDescent="0.2">
      <c r="A4" s="100" t="s">
        <v>39</v>
      </c>
      <c r="B4" s="101"/>
      <c r="C4" s="102" t="s">
        <v>40</v>
      </c>
      <c r="D4" s="103"/>
      <c r="E4" s="102" t="s">
        <v>41</v>
      </c>
      <c r="F4" s="1"/>
    </row>
    <row r="5" spans="1:6" ht="17" x14ac:dyDescent="0.2">
      <c r="A5" s="104" t="s">
        <v>99</v>
      </c>
      <c r="B5" s="101"/>
      <c r="C5" s="103"/>
      <c r="D5" s="103"/>
      <c r="E5" s="103"/>
      <c r="F5" s="1"/>
    </row>
    <row r="6" spans="1:6" x14ac:dyDescent="0.2">
      <c r="A6" s="105" t="s">
        <v>20</v>
      </c>
      <c r="B6" s="105"/>
      <c r="C6" s="106">
        <v>0.14237939999999999</v>
      </c>
      <c r="D6" s="106"/>
      <c r="E6" s="106">
        <v>0.10775179999999999</v>
      </c>
      <c r="F6" s="1"/>
    </row>
    <row r="7" spans="1:6" x14ac:dyDescent="0.2">
      <c r="A7" s="105" t="s">
        <v>100</v>
      </c>
      <c r="B7" s="105"/>
      <c r="C7" s="106">
        <v>-2.1963999999999998E-3</v>
      </c>
      <c r="D7" s="106"/>
      <c r="E7" s="106">
        <v>8.8599999999999996E-4</v>
      </c>
      <c r="F7" s="1"/>
    </row>
    <row r="8" spans="1:6" x14ac:dyDescent="0.2">
      <c r="A8" s="105" t="s">
        <v>101</v>
      </c>
      <c r="B8" s="105"/>
      <c r="C8" s="106">
        <v>-0.13325419999999999</v>
      </c>
      <c r="D8" s="106"/>
      <c r="E8" s="106">
        <v>0.43363190000000001</v>
      </c>
      <c r="F8" s="1"/>
    </row>
    <row r="9" spans="1:6" x14ac:dyDescent="0.2">
      <c r="A9" s="105" t="s">
        <v>102</v>
      </c>
      <c r="B9" s="105"/>
      <c r="C9" s="106">
        <v>-0.13794500000000001</v>
      </c>
      <c r="D9" s="106"/>
      <c r="E9" s="106">
        <v>0.4350214</v>
      </c>
      <c r="F9" s="1"/>
    </row>
    <row r="10" spans="1:6" x14ac:dyDescent="0.2">
      <c r="A10" s="105" t="s">
        <v>103</v>
      </c>
      <c r="B10" s="105"/>
      <c r="C10" s="106">
        <v>-0.2359667</v>
      </c>
      <c r="D10" s="106"/>
      <c r="E10" s="106">
        <v>0.47008139999999998</v>
      </c>
      <c r="F10" s="1"/>
    </row>
    <row r="11" spans="1:6" x14ac:dyDescent="0.2">
      <c r="A11" s="105" t="s">
        <v>104</v>
      </c>
      <c r="B11" s="105"/>
      <c r="C11" s="106">
        <v>-0.77458050000000001</v>
      </c>
      <c r="D11" s="106"/>
      <c r="E11" s="106">
        <v>0.54955770000000004</v>
      </c>
      <c r="F11" s="1"/>
    </row>
    <row r="12" spans="1:6" x14ac:dyDescent="0.2">
      <c r="A12" s="105" t="s">
        <v>105</v>
      </c>
      <c r="B12" s="105"/>
      <c r="C12" s="106">
        <v>-0.27948420000000002</v>
      </c>
      <c r="D12" s="106"/>
      <c r="E12" s="106">
        <v>0.33330969999999999</v>
      </c>
      <c r="F12" s="1"/>
    </row>
    <row r="13" spans="1:6" x14ac:dyDescent="0.2">
      <c r="A13" s="105" t="s">
        <v>106</v>
      </c>
      <c r="B13" s="105"/>
      <c r="C13" s="106">
        <v>-1.2056150000000001</v>
      </c>
      <c r="D13" s="106"/>
      <c r="E13" s="106">
        <v>0.49492390000000003</v>
      </c>
      <c r="F13" s="1"/>
    </row>
    <row r="14" spans="1:6" x14ac:dyDescent="0.2">
      <c r="A14" s="105" t="s">
        <v>107</v>
      </c>
      <c r="B14" s="105"/>
      <c r="C14" s="106">
        <v>3.13164</v>
      </c>
      <c r="D14" s="106"/>
      <c r="E14" s="106">
        <v>2.8004869999999999</v>
      </c>
      <c r="F14" s="1"/>
    </row>
    <row r="15" spans="1:6" x14ac:dyDescent="0.2">
      <c r="A15" s="105" t="s">
        <v>108</v>
      </c>
      <c r="B15" s="105"/>
      <c r="C15" s="106">
        <v>4.3114509999999999</v>
      </c>
      <c r="D15" s="106"/>
      <c r="E15" s="106">
        <v>2.9764550000000001</v>
      </c>
      <c r="F15" s="1"/>
    </row>
    <row r="16" spans="1:6" x14ac:dyDescent="0.2">
      <c r="A16" s="105" t="s">
        <v>109</v>
      </c>
      <c r="B16" s="105"/>
      <c r="C16" s="106">
        <v>-0.81008369999999996</v>
      </c>
      <c r="D16" s="106"/>
      <c r="E16" s="106">
        <v>0.69344859999999997</v>
      </c>
      <c r="F16" s="1"/>
    </row>
    <row r="17" spans="1:6" x14ac:dyDescent="0.2">
      <c r="A17" s="105" t="s">
        <v>110</v>
      </c>
      <c r="B17" s="105"/>
      <c r="C17" s="106">
        <v>-2.5309000000000002E-2</v>
      </c>
      <c r="D17" s="106"/>
      <c r="E17" s="106">
        <v>0.1379116</v>
      </c>
      <c r="F17" s="1"/>
    </row>
    <row r="18" spans="1:6" x14ac:dyDescent="0.2">
      <c r="A18" s="105" t="s">
        <v>111</v>
      </c>
      <c r="B18" s="105"/>
      <c r="C18" s="106">
        <v>5.8076559999999997</v>
      </c>
      <c r="D18" s="106"/>
      <c r="E18" s="106">
        <v>0.64389609999999997</v>
      </c>
      <c r="F18" s="1"/>
    </row>
    <row r="19" spans="1:6" x14ac:dyDescent="0.2">
      <c r="A19" s="105" t="s">
        <v>112</v>
      </c>
      <c r="B19" s="105"/>
      <c r="C19" s="106">
        <v>3.4018229999999998</v>
      </c>
      <c r="D19" s="106"/>
      <c r="E19" s="106">
        <v>0.36993769999999998</v>
      </c>
      <c r="F19" s="1"/>
    </row>
    <row r="20" spans="1:6" x14ac:dyDescent="0.2">
      <c r="A20" s="105" t="s">
        <v>113</v>
      </c>
      <c r="B20" s="105"/>
      <c r="C20" s="106">
        <v>1.671141</v>
      </c>
      <c r="D20" s="106"/>
      <c r="E20" s="106">
        <v>1.2581990000000001</v>
      </c>
      <c r="F20" s="1"/>
    </row>
    <row r="21" spans="1:6" x14ac:dyDescent="0.2">
      <c r="A21" s="105" t="s">
        <v>114</v>
      </c>
      <c r="B21" s="105"/>
      <c r="C21" s="106">
        <v>0.2771631</v>
      </c>
      <c r="D21" s="106"/>
      <c r="E21" s="106">
        <v>0.41215760000000001</v>
      </c>
      <c r="F21" s="1"/>
    </row>
    <row r="22" spans="1:6" x14ac:dyDescent="0.2">
      <c r="A22" s="105" t="s">
        <v>115</v>
      </c>
      <c r="B22" s="105"/>
      <c r="C22" s="106">
        <v>2.6155080000000002</v>
      </c>
      <c r="D22" s="106"/>
      <c r="E22" s="106">
        <v>3.8592580000000001</v>
      </c>
      <c r="F22" s="1"/>
    </row>
    <row r="23" spans="1:6" x14ac:dyDescent="0.2">
      <c r="A23" s="105" t="s">
        <v>116</v>
      </c>
      <c r="B23" s="105"/>
      <c r="C23" s="106">
        <v>4.87164E-2</v>
      </c>
      <c r="D23" s="106"/>
      <c r="E23" s="106">
        <v>0.68482860000000001</v>
      </c>
      <c r="F23" s="1"/>
    </row>
    <row r="24" spans="1:6" x14ac:dyDescent="0.2">
      <c r="A24" s="105" t="s">
        <v>117</v>
      </c>
      <c r="B24" s="105"/>
      <c r="C24" s="106">
        <v>-1.2335E-3</v>
      </c>
      <c r="D24" s="106"/>
      <c r="E24" s="106">
        <v>0.45834989999999998</v>
      </c>
      <c r="F24" s="1"/>
    </row>
    <row r="25" spans="1:6" x14ac:dyDescent="0.2">
      <c r="A25" s="105" t="s">
        <v>118</v>
      </c>
      <c r="B25" s="105"/>
      <c r="C25" s="106">
        <v>-0.76983579999999996</v>
      </c>
      <c r="D25" s="106"/>
      <c r="E25" s="106">
        <v>0.49720769999999997</v>
      </c>
      <c r="F25" s="1"/>
    </row>
    <row r="26" spans="1:6" x14ac:dyDescent="0.2">
      <c r="A26" s="105" t="s">
        <v>119</v>
      </c>
      <c r="B26" s="105"/>
      <c r="C26" s="106">
        <v>8.6042300000000002E-2</v>
      </c>
      <c r="D26" s="106"/>
      <c r="E26" s="106">
        <v>0.4642521</v>
      </c>
      <c r="F26" s="1"/>
    </row>
    <row r="27" spans="1:6" x14ac:dyDescent="0.2">
      <c r="A27" s="105" t="s">
        <v>120</v>
      </c>
      <c r="B27" s="105"/>
      <c r="C27" s="106">
        <v>-0.55939079999999997</v>
      </c>
      <c r="D27" s="106"/>
      <c r="E27" s="106">
        <v>0.47980250000000002</v>
      </c>
      <c r="F27" s="1"/>
    </row>
    <row r="28" spans="1:6" x14ac:dyDescent="0.2">
      <c r="A28" s="105" t="s">
        <v>121</v>
      </c>
      <c r="B28" s="105"/>
      <c r="C28" s="106">
        <v>-0.30115399999999998</v>
      </c>
      <c r="D28" s="106"/>
      <c r="E28" s="106">
        <v>0.89108900000000002</v>
      </c>
      <c r="F28" s="1"/>
    </row>
    <row r="29" spans="1:6" x14ac:dyDescent="0.2">
      <c r="A29" s="105" t="s">
        <v>122</v>
      </c>
      <c r="B29" s="105"/>
      <c r="C29" s="106">
        <v>-1.2467999999999999E-3</v>
      </c>
      <c r="D29" s="106"/>
      <c r="E29" s="106">
        <v>2.18484E-2</v>
      </c>
      <c r="F29" s="1"/>
    </row>
    <row r="30" spans="1:6" x14ac:dyDescent="0.2">
      <c r="A30" s="105" t="s">
        <v>123</v>
      </c>
      <c r="B30" s="105"/>
      <c r="C30" s="106">
        <v>0.16427530000000001</v>
      </c>
      <c r="D30" s="106"/>
      <c r="E30" s="106">
        <v>0.3930922</v>
      </c>
      <c r="F30" s="1"/>
    </row>
    <row r="31" spans="1:6" x14ac:dyDescent="0.2">
      <c r="A31" s="105" t="s">
        <v>124</v>
      </c>
      <c r="B31" s="105"/>
      <c r="C31" s="106">
        <v>0.25853670000000001</v>
      </c>
      <c r="D31" s="106"/>
      <c r="E31" s="106">
        <v>0.5461511</v>
      </c>
      <c r="F31" s="1"/>
    </row>
    <row r="32" spans="1:6" x14ac:dyDescent="0.2">
      <c r="A32" s="105" t="s">
        <v>125</v>
      </c>
      <c r="B32" s="105"/>
      <c r="C32" s="106">
        <v>0.64015659999999996</v>
      </c>
      <c r="D32" s="106"/>
      <c r="E32" s="106">
        <v>0.62080970000000002</v>
      </c>
      <c r="F32" s="1"/>
    </row>
    <row r="33" spans="1:6" x14ac:dyDescent="0.2">
      <c r="A33" s="105" t="s">
        <v>126</v>
      </c>
      <c r="B33" s="105"/>
      <c r="C33" s="106">
        <v>0.40044590000000002</v>
      </c>
      <c r="D33" s="106"/>
      <c r="E33" s="106">
        <v>0.73480880000000004</v>
      </c>
      <c r="F33" s="1"/>
    </row>
    <row r="34" spans="1:6" x14ac:dyDescent="0.2">
      <c r="A34" s="105" t="s">
        <v>127</v>
      </c>
      <c r="B34" s="105"/>
      <c r="C34" s="106">
        <v>2.763585</v>
      </c>
      <c r="D34" s="106"/>
      <c r="E34" s="106">
        <v>0.78515049999999997</v>
      </c>
      <c r="F34" s="1"/>
    </row>
    <row r="35" spans="1:6" x14ac:dyDescent="0.2">
      <c r="A35" s="105" t="s">
        <v>128</v>
      </c>
      <c r="B35" s="105"/>
      <c r="C35" s="106">
        <v>0.51416569999999995</v>
      </c>
      <c r="D35" s="106"/>
      <c r="E35" s="106">
        <v>0.64425149999999998</v>
      </c>
      <c r="F35" s="1"/>
    </row>
    <row r="36" spans="1:6" x14ac:dyDescent="0.2">
      <c r="A36" s="105" t="s">
        <v>129</v>
      </c>
      <c r="B36" s="105"/>
      <c r="C36" s="106">
        <v>-0.4850159</v>
      </c>
      <c r="D36" s="106"/>
      <c r="E36" s="106">
        <v>0.3135</v>
      </c>
      <c r="F36" s="1"/>
    </row>
    <row r="37" spans="1:6" x14ac:dyDescent="0.2">
      <c r="A37" s="105" t="s">
        <v>130</v>
      </c>
      <c r="B37" s="105"/>
      <c r="C37" s="106">
        <v>0.6708229</v>
      </c>
      <c r="D37" s="106"/>
      <c r="E37" s="106">
        <v>0.42349100000000001</v>
      </c>
      <c r="F37" s="1"/>
    </row>
    <row r="38" spans="1:6" x14ac:dyDescent="0.2">
      <c r="A38" s="105" t="s">
        <v>131</v>
      </c>
      <c r="B38" s="105"/>
      <c r="C38" s="106">
        <v>-0.58544379999999996</v>
      </c>
      <c r="D38" s="106"/>
      <c r="E38" s="106">
        <v>0.30749310000000002</v>
      </c>
      <c r="F38" s="1"/>
    </row>
    <row r="39" spans="1:6" x14ac:dyDescent="0.2">
      <c r="A39" s="105" t="s">
        <v>132</v>
      </c>
      <c r="B39" s="105"/>
      <c r="C39" s="106">
        <v>-0.76048130000000003</v>
      </c>
      <c r="D39" s="106"/>
      <c r="E39" s="106">
        <v>0.62436820000000004</v>
      </c>
      <c r="F39" s="1"/>
    </row>
    <row r="40" spans="1:6" x14ac:dyDescent="0.2">
      <c r="A40" s="105" t="s">
        <v>133</v>
      </c>
      <c r="B40" s="105"/>
      <c r="C40" s="106">
        <v>0.59811760000000003</v>
      </c>
      <c r="D40" s="106"/>
      <c r="E40" s="106">
        <v>0.31115359999999997</v>
      </c>
      <c r="F40" s="1"/>
    </row>
    <row r="41" spans="1:6" x14ac:dyDescent="0.2">
      <c r="A41" s="105" t="s">
        <v>134</v>
      </c>
      <c r="B41" s="105"/>
      <c r="C41" s="106">
        <v>-0.98938190000000004</v>
      </c>
      <c r="D41" s="106"/>
      <c r="E41" s="106">
        <v>0.5743973</v>
      </c>
      <c r="F41" s="1"/>
    </row>
    <row r="42" spans="1:6" x14ac:dyDescent="0.2">
      <c r="A42" s="105" t="s">
        <v>135</v>
      </c>
      <c r="B42" s="105"/>
      <c r="C42" s="106">
        <v>0.39950829999999998</v>
      </c>
      <c r="D42" s="106"/>
      <c r="E42" s="106">
        <v>0.46597450000000001</v>
      </c>
      <c r="F42" s="1"/>
    </row>
    <row r="43" spans="1:6" x14ac:dyDescent="0.2">
      <c r="A43" s="105" t="s">
        <v>136</v>
      </c>
      <c r="B43" s="105"/>
      <c r="C43" s="106">
        <v>0.12131119999999999</v>
      </c>
      <c r="D43" s="106"/>
      <c r="E43" s="106">
        <v>0.45843879999999998</v>
      </c>
      <c r="F43" s="1"/>
    </row>
    <row r="44" spans="1:6" x14ac:dyDescent="0.2">
      <c r="A44" s="105" t="s">
        <v>137</v>
      </c>
      <c r="B44" s="105"/>
      <c r="C44" s="106">
        <v>0.2985449</v>
      </c>
      <c r="D44" s="106"/>
      <c r="E44" s="106">
        <v>0.6372234</v>
      </c>
      <c r="F44" s="1"/>
    </row>
    <row r="45" spans="1:6" x14ac:dyDescent="0.2">
      <c r="A45" s="105" t="s">
        <v>138</v>
      </c>
      <c r="B45" s="105"/>
      <c r="C45" s="106">
        <v>-0.66413699999999998</v>
      </c>
      <c r="D45" s="106"/>
      <c r="E45" s="106">
        <v>0.51493480000000003</v>
      </c>
      <c r="F45" s="1"/>
    </row>
    <row r="46" spans="1:6" x14ac:dyDescent="0.2">
      <c r="A46" s="105" t="s">
        <v>139</v>
      </c>
      <c r="B46" s="105"/>
      <c r="C46" s="106">
        <v>-0.67152590000000001</v>
      </c>
      <c r="D46" s="106"/>
      <c r="E46" s="106">
        <v>0.56463359999999996</v>
      </c>
      <c r="F46" s="1"/>
    </row>
    <row r="47" spans="1:6" x14ac:dyDescent="0.2">
      <c r="A47" s="105" t="s">
        <v>140</v>
      </c>
      <c r="B47" s="105"/>
      <c r="C47" s="106">
        <v>-0.31041479999999999</v>
      </c>
      <c r="D47" s="106"/>
      <c r="E47" s="106">
        <v>0.58145000000000002</v>
      </c>
      <c r="F47" s="1"/>
    </row>
    <row r="48" spans="1:6" x14ac:dyDescent="0.2">
      <c r="A48" s="105" t="s">
        <v>141</v>
      </c>
      <c r="B48" s="105"/>
      <c r="C48" s="106">
        <v>-0.94409220000000005</v>
      </c>
      <c r="D48" s="106"/>
      <c r="E48" s="106">
        <v>0.51869259999999995</v>
      </c>
      <c r="F48" s="1"/>
    </row>
    <row r="49" spans="1:6" x14ac:dyDescent="0.2">
      <c r="A49" s="105" t="s">
        <v>142</v>
      </c>
      <c r="B49" s="105"/>
      <c r="C49" s="106">
        <v>-0.89125569999999998</v>
      </c>
      <c r="D49" s="106"/>
      <c r="E49" s="106">
        <v>0.48152919999999999</v>
      </c>
      <c r="F49" s="1"/>
    </row>
    <row r="50" spans="1:6" x14ac:dyDescent="0.2">
      <c r="A50" s="105" t="s">
        <v>143</v>
      </c>
      <c r="B50" s="105"/>
      <c r="C50" s="106">
        <v>-8.5004800000000005E-2</v>
      </c>
      <c r="D50" s="106"/>
      <c r="E50" s="106">
        <v>0.18891140000000001</v>
      </c>
      <c r="F50" s="1"/>
    </row>
    <row r="51" spans="1:6" x14ac:dyDescent="0.2">
      <c r="A51" s="105" t="s">
        <v>144</v>
      </c>
      <c r="B51" s="105"/>
      <c r="C51" s="106">
        <v>8.8855500000000004E-2</v>
      </c>
      <c r="D51" s="106"/>
      <c r="E51" s="106">
        <v>5.2017800000000003E-2</v>
      </c>
      <c r="F51" s="1"/>
    </row>
    <row r="52" spans="1:6" x14ac:dyDescent="0.2">
      <c r="A52" s="105" t="s">
        <v>145</v>
      </c>
      <c r="B52" s="105"/>
      <c r="C52" s="106">
        <v>-5.6168500000000003E-2</v>
      </c>
      <c r="D52" s="106"/>
      <c r="E52" s="106">
        <v>6.5488099999999994E-2</v>
      </c>
      <c r="F52" s="1"/>
    </row>
    <row r="53" spans="1:6" x14ac:dyDescent="0.2">
      <c r="A53" s="105" t="s">
        <v>146</v>
      </c>
      <c r="B53" s="105"/>
      <c r="C53" s="106">
        <v>0.29329569999999999</v>
      </c>
      <c r="D53" s="106"/>
      <c r="E53" s="106">
        <v>8.6805400000000005E-2</v>
      </c>
      <c r="F53" s="1"/>
    </row>
    <row r="54" spans="1:6" x14ac:dyDescent="0.2">
      <c r="A54" s="105" t="s">
        <v>147</v>
      </c>
      <c r="B54" s="105"/>
      <c r="C54" s="106">
        <v>-1.2838499999999999E-2</v>
      </c>
      <c r="D54" s="106"/>
      <c r="E54" s="106">
        <v>1.1872000000000001E-2</v>
      </c>
      <c r="F54" s="1"/>
    </row>
    <row r="55" spans="1:6" x14ac:dyDescent="0.2">
      <c r="A55" s="105" t="s">
        <v>148</v>
      </c>
      <c r="B55" s="105"/>
      <c r="C55" s="106">
        <v>0.1110836</v>
      </c>
      <c r="D55" s="106"/>
      <c r="E55" s="106">
        <v>0.29920360000000001</v>
      </c>
      <c r="F55" s="1"/>
    </row>
    <row r="56" spans="1:6" x14ac:dyDescent="0.2">
      <c r="A56" s="105" t="s">
        <v>149</v>
      </c>
      <c r="B56" s="105"/>
      <c r="C56" s="106">
        <v>8.1510999999999997E-3</v>
      </c>
      <c r="D56" s="106"/>
      <c r="E56" s="106">
        <v>7.1498000000000004E-3</v>
      </c>
      <c r="F56" s="1"/>
    </row>
    <row r="57" spans="1:6" x14ac:dyDescent="0.2">
      <c r="A57" s="105" t="s">
        <v>150</v>
      </c>
      <c r="B57" s="105"/>
      <c r="C57" s="106">
        <v>2.9318999999999999E-3</v>
      </c>
      <c r="D57" s="106"/>
      <c r="E57" s="106">
        <v>5.025E-3</v>
      </c>
      <c r="F57" s="1"/>
    </row>
    <row r="58" spans="1:6" x14ac:dyDescent="0.2">
      <c r="A58" s="105" t="s">
        <v>151</v>
      </c>
      <c r="B58" s="105"/>
      <c r="C58" s="106">
        <v>5.7333799999999997E-2</v>
      </c>
      <c r="D58" s="106"/>
      <c r="E58" s="106">
        <v>6.1107099999999998E-2</v>
      </c>
      <c r="F58" s="1"/>
    </row>
    <row r="59" spans="1:6" x14ac:dyDescent="0.2">
      <c r="A59" s="105" t="s">
        <v>152</v>
      </c>
      <c r="B59" s="105"/>
      <c r="C59" s="106">
        <v>-2.3760199999999999E-2</v>
      </c>
      <c r="D59" s="106"/>
      <c r="E59" s="106">
        <v>1.2345200000000001E-2</v>
      </c>
      <c r="F59" s="1"/>
    </row>
    <row r="60" spans="1:6" x14ac:dyDescent="0.2">
      <c r="A60" s="105" t="s">
        <v>153</v>
      </c>
      <c r="B60" s="105"/>
      <c r="C60" s="106">
        <v>-0.31137120000000001</v>
      </c>
      <c r="D60" s="106"/>
      <c r="E60" s="106">
        <v>8.6428000000000005E-2</v>
      </c>
      <c r="F60" s="1"/>
    </row>
    <row r="61" spans="1:6" x14ac:dyDescent="0.2">
      <c r="A61" s="105" t="s">
        <v>154</v>
      </c>
      <c r="B61" s="105"/>
      <c r="C61" s="106">
        <v>-1.23865E-2</v>
      </c>
      <c r="D61" s="106"/>
      <c r="E61" s="106">
        <v>3.0267499999999999E-2</v>
      </c>
      <c r="F61" s="1"/>
    </row>
    <row r="62" spans="1:6" x14ac:dyDescent="0.2">
      <c r="A62" s="105" t="s">
        <v>155</v>
      </c>
      <c r="B62" s="105"/>
      <c r="C62" s="106">
        <v>0.27417249999999999</v>
      </c>
      <c r="D62" s="106"/>
      <c r="E62" s="106">
        <v>6.0097900000000003E-2</v>
      </c>
      <c r="F62" s="1"/>
    </row>
    <row r="63" spans="1:6" x14ac:dyDescent="0.2">
      <c r="A63" s="105" t="s">
        <v>156</v>
      </c>
      <c r="B63" s="105"/>
      <c r="C63" s="106">
        <v>-6.5485500000000002E-2</v>
      </c>
      <c r="D63" s="106"/>
      <c r="E63" s="106">
        <v>2.7073300000000002E-2</v>
      </c>
      <c r="F63" s="1"/>
    </row>
    <row r="64" spans="1:6" x14ac:dyDescent="0.2">
      <c r="A64" s="105" t="s">
        <v>157</v>
      </c>
      <c r="B64" s="105"/>
      <c r="C64" s="106">
        <v>-0.1216774</v>
      </c>
      <c r="D64" s="106"/>
      <c r="E64" s="106">
        <v>8.6416199999999999E-2</v>
      </c>
      <c r="F64" s="1"/>
    </row>
    <row r="65" spans="1:6" x14ac:dyDescent="0.2">
      <c r="A65" s="105" t="s">
        <v>158</v>
      </c>
      <c r="B65" s="105"/>
      <c r="C65" s="106">
        <v>3.35593E-2</v>
      </c>
      <c r="D65" s="106"/>
      <c r="E65" s="106">
        <v>2.83021E-2</v>
      </c>
      <c r="F65" s="1"/>
    </row>
    <row r="66" spans="1:6" x14ac:dyDescent="0.2">
      <c r="A66" s="105" t="s">
        <v>159</v>
      </c>
      <c r="B66" s="105"/>
      <c r="C66" s="106">
        <v>-7.2589399999999998E-2</v>
      </c>
      <c r="D66" s="106"/>
      <c r="E66" s="106">
        <v>4.6253799999999998E-2</v>
      </c>
      <c r="F66" s="1"/>
    </row>
    <row r="67" spans="1:6" x14ac:dyDescent="0.2">
      <c r="A67" s="105" t="s">
        <v>160</v>
      </c>
      <c r="B67" s="105"/>
      <c r="C67" s="106">
        <v>-4.3550699999999998E-2</v>
      </c>
      <c r="D67" s="106"/>
      <c r="E67" s="106">
        <v>0.2055334</v>
      </c>
      <c r="F67" s="1"/>
    </row>
    <row r="68" spans="1:6" x14ac:dyDescent="0.2">
      <c r="A68" s="105" t="s">
        <v>161</v>
      </c>
      <c r="B68" s="105"/>
      <c r="C68" s="106">
        <v>-0.18213509999999999</v>
      </c>
      <c r="D68" s="106"/>
      <c r="E68" s="106">
        <v>6.1775999999999998E-2</v>
      </c>
      <c r="F68" s="1"/>
    </row>
    <row r="69" spans="1:6" x14ac:dyDescent="0.2">
      <c r="A69" s="105" t="s">
        <v>162</v>
      </c>
      <c r="B69" s="105"/>
      <c r="C69" s="106">
        <v>-0.18350040000000001</v>
      </c>
      <c r="D69" s="106"/>
      <c r="E69" s="106">
        <v>6.7969600000000005E-2</v>
      </c>
      <c r="F69" s="1"/>
    </row>
    <row r="70" spans="1:6" x14ac:dyDescent="0.2">
      <c r="A70" s="105" t="s">
        <v>163</v>
      </c>
      <c r="B70" s="105"/>
      <c r="C70" s="106">
        <v>-0.2488958</v>
      </c>
      <c r="D70" s="106"/>
      <c r="E70" s="106">
        <v>0.17417530000000001</v>
      </c>
      <c r="F70" s="1"/>
    </row>
    <row r="71" spans="1:6" x14ac:dyDescent="0.2">
      <c r="A71" s="105" t="s">
        <v>164</v>
      </c>
      <c r="B71" s="105"/>
      <c r="C71" s="106">
        <v>-0.43601610000000002</v>
      </c>
      <c r="D71" s="106"/>
      <c r="E71" s="106">
        <v>0.54375989999999996</v>
      </c>
      <c r="F71" s="1"/>
    </row>
    <row r="72" spans="1:6" x14ac:dyDescent="0.2">
      <c r="A72" s="105" t="s">
        <v>165</v>
      </c>
      <c r="B72" s="105"/>
      <c r="C72" s="106">
        <v>0.48591459999999997</v>
      </c>
      <c r="D72" s="106"/>
      <c r="E72" s="106">
        <v>0.65019190000000004</v>
      </c>
      <c r="F72" s="1"/>
    </row>
    <row r="73" spans="1:6" x14ac:dyDescent="0.2">
      <c r="A73" s="105" t="s">
        <v>166</v>
      </c>
      <c r="B73" s="105"/>
      <c r="C73" s="106">
        <v>7.0398299999999997E-2</v>
      </c>
      <c r="D73" s="106"/>
      <c r="E73" s="106">
        <v>0.19387499999999999</v>
      </c>
      <c r="F73" s="1"/>
    </row>
    <row r="74" spans="1:6" x14ac:dyDescent="0.2">
      <c r="A74" s="105" t="s">
        <v>167</v>
      </c>
      <c r="B74" s="105"/>
      <c r="C74" s="106">
        <v>0.89325429999999995</v>
      </c>
      <c r="D74" s="106"/>
      <c r="E74" s="106">
        <v>0.34310059999999998</v>
      </c>
      <c r="F74" s="1"/>
    </row>
    <row r="75" spans="1:6" x14ac:dyDescent="0.2">
      <c r="A75" s="105" t="s">
        <v>168</v>
      </c>
      <c r="B75" s="105"/>
      <c r="C75" s="106">
        <v>3.7726000000000001E-3</v>
      </c>
      <c r="D75" s="106"/>
      <c r="E75" s="106">
        <v>1.4238600000000001E-2</v>
      </c>
      <c r="F75" s="1"/>
    </row>
    <row r="76" spans="1:6" x14ac:dyDescent="0.2">
      <c r="A76" s="105" t="s">
        <v>169</v>
      </c>
      <c r="B76" s="105"/>
      <c r="C76" s="106">
        <v>3.7475999999999998E-3</v>
      </c>
      <c r="D76" s="106"/>
      <c r="E76" s="106">
        <v>1.4389600000000001E-2</v>
      </c>
      <c r="F76" s="1"/>
    </row>
    <row r="77" spans="1:6" x14ac:dyDescent="0.2">
      <c r="A77" s="105" t="s">
        <v>170</v>
      </c>
      <c r="B77" s="105"/>
      <c r="C77" s="106">
        <v>9.1474E-3</v>
      </c>
      <c r="D77" s="106"/>
      <c r="E77" s="106">
        <v>1.5311200000000001E-2</v>
      </c>
      <c r="F77" s="1"/>
    </row>
    <row r="78" spans="1:6" x14ac:dyDescent="0.2">
      <c r="A78" s="105" t="s">
        <v>171</v>
      </c>
      <c r="B78" s="105"/>
      <c r="C78" s="106">
        <v>2.4835300000000001E-2</v>
      </c>
      <c r="D78" s="106"/>
      <c r="E78" s="106">
        <v>1.7595800000000002E-2</v>
      </c>
      <c r="F78" s="1"/>
    </row>
    <row r="79" spans="1:6" x14ac:dyDescent="0.2">
      <c r="A79" s="105" t="s">
        <v>172</v>
      </c>
      <c r="B79" s="105"/>
      <c r="C79" s="106">
        <v>1.32205E-2</v>
      </c>
      <c r="D79" s="106"/>
      <c r="E79" s="106">
        <v>1.07995E-2</v>
      </c>
      <c r="F79" s="1"/>
    </row>
    <row r="80" spans="1:6" x14ac:dyDescent="0.2">
      <c r="A80" s="105" t="s">
        <v>173</v>
      </c>
      <c r="B80" s="105"/>
      <c r="C80" s="106">
        <v>4.3146200000000003E-2</v>
      </c>
      <c r="D80" s="106"/>
      <c r="E80" s="106">
        <v>1.61607E-2</v>
      </c>
      <c r="F80" s="1"/>
    </row>
    <row r="81" spans="1:6" x14ac:dyDescent="0.2">
      <c r="A81" s="105" t="s">
        <v>174</v>
      </c>
      <c r="B81" s="105"/>
      <c r="C81" s="106">
        <v>-0.26795459999999999</v>
      </c>
      <c r="D81" s="106"/>
      <c r="E81" s="106">
        <v>0.14987410000000001</v>
      </c>
      <c r="F81" s="1"/>
    </row>
    <row r="82" spans="1:6" x14ac:dyDescent="0.2">
      <c r="A82" s="105" t="s">
        <v>175</v>
      </c>
      <c r="B82" s="105"/>
      <c r="C82" s="106">
        <v>-0.31502360000000001</v>
      </c>
      <c r="D82" s="106"/>
      <c r="E82" s="106">
        <v>0.15604489999999999</v>
      </c>
      <c r="F82" s="1"/>
    </row>
    <row r="83" spans="1:6" x14ac:dyDescent="0.2">
      <c r="A83" s="105" t="s">
        <v>176</v>
      </c>
      <c r="B83" s="105"/>
      <c r="C83" s="106">
        <v>1.5950800000000001E-2</v>
      </c>
      <c r="D83" s="106"/>
      <c r="E83" s="106">
        <v>2.1758199999999998E-2</v>
      </c>
      <c r="F83" s="1"/>
    </row>
    <row r="84" spans="1:6" x14ac:dyDescent="0.2">
      <c r="A84" s="105" t="s">
        <v>177</v>
      </c>
      <c r="B84" s="105"/>
      <c r="C84" s="106">
        <v>2.0254000000000001E-3</v>
      </c>
      <c r="D84" s="106"/>
      <c r="E84" s="106">
        <v>3.8644E-3</v>
      </c>
      <c r="F84" s="1"/>
    </row>
    <row r="85" spans="1:6" x14ac:dyDescent="0.2">
      <c r="A85" s="105" t="s">
        <v>178</v>
      </c>
      <c r="B85" s="105"/>
      <c r="C85" s="106">
        <v>-8.3355399999999996E-2</v>
      </c>
      <c r="D85" s="106"/>
      <c r="E85" s="106">
        <v>2.121E-2</v>
      </c>
      <c r="F85" s="1"/>
    </row>
    <row r="86" spans="1:6" x14ac:dyDescent="0.2">
      <c r="A86" s="105" t="s">
        <v>179</v>
      </c>
      <c r="B86" s="105"/>
      <c r="C86" s="106">
        <v>-5.1366099999999998E-2</v>
      </c>
      <c r="D86" s="106"/>
      <c r="E86" s="106">
        <v>1.16569E-2</v>
      </c>
      <c r="F86" s="1"/>
    </row>
    <row r="87" spans="1:6" x14ac:dyDescent="0.2">
      <c r="A87" s="105" t="s">
        <v>180</v>
      </c>
      <c r="B87" s="105"/>
      <c r="C87" s="106">
        <v>-2.8798299999999999E-2</v>
      </c>
      <c r="D87" s="106"/>
      <c r="E87" s="106">
        <v>4.0581300000000001E-2</v>
      </c>
      <c r="F87" s="1"/>
    </row>
    <row r="88" spans="1:6" x14ac:dyDescent="0.2">
      <c r="A88" s="105" t="s">
        <v>181</v>
      </c>
      <c r="B88" s="105"/>
      <c r="C88" s="106">
        <v>-9.5090999999999995E-3</v>
      </c>
      <c r="D88" s="106"/>
      <c r="E88" s="106">
        <v>1.23751E-2</v>
      </c>
      <c r="F88" s="1"/>
    </row>
    <row r="89" spans="1:6" x14ac:dyDescent="0.2">
      <c r="A89" s="105" t="s">
        <v>182</v>
      </c>
      <c r="B89" s="105"/>
      <c r="C89" s="106">
        <v>-3.59627E-2</v>
      </c>
      <c r="D89" s="106"/>
      <c r="E89" s="106">
        <v>8.5036600000000004E-2</v>
      </c>
      <c r="F89" s="1"/>
    </row>
    <row r="90" spans="1:6" x14ac:dyDescent="0.2">
      <c r="A90" s="105" t="s">
        <v>183</v>
      </c>
      <c r="B90" s="105"/>
      <c r="C90" s="106">
        <v>-2.6267999999999999E-3</v>
      </c>
      <c r="D90" s="106"/>
      <c r="E90" s="106">
        <v>1.9366499999999998E-2</v>
      </c>
      <c r="F90" s="1"/>
    </row>
    <row r="91" spans="1:6" x14ac:dyDescent="0.2">
      <c r="A91" s="105" t="s">
        <v>184</v>
      </c>
      <c r="B91" s="105"/>
      <c r="C91" s="106">
        <v>1.7998000000000001E-3</v>
      </c>
      <c r="D91" s="106"/>
      <c r="E91" s="106">
        <v>1.37755E-2</v>
      </c>
      <c r="F91" s="1"/>
    </row>
    <row r="92" spans="1:6" x14ac:dyDescent="0.2">
      <c r="A92" s="105" t="s">
        <v>185</v>
      </c>
      <c r="B92" s="105"/>
      <c r="C92" s="106">
        <v>1.7524399999999999E-2</v>
      </c>
      <c r="D92" s="106"/>
      <c r="E92" s="106">
        <v>1.58996E-2</v>
      </c>
      <c r="F92" s="1"/>
    </row>
    <row r="93" spans="1:6" x14ac:dyDescent="0.2">
      <c r="A93" s="105" t="s">
        <v>186</v>
      </c>
      <c r="B93" s="105"/>
      <c r="C93" s="106">
        <v>-4.1300000000000001E-4</v>
      </c>
      <c r="D93" s="106"/>
      <c r="E93" s="106">
        <v>1.45992E-2</v>
      </c>
      <c r="F93" s="1"/>
    </row>
    <row r="94" spans="1:6" x14ac:dyDescent="0.2">
      <c r="A94" s="105" t="s">
        <v>187</v>
      </c>
      <c r="B94" s="105"/>
      <c r="C94" s="106">
        <v>1.49757E-2</v>
      </c>
      <c r="D94" s="106"/>
      <c r="E94" s="106">
        <v>1.49461E-2</v>
      </c>
      <c r="F94" s="1"/>
    </row>
    <row r="95" spans="1:6" x14ac:dyDescent="0.2">
      <c r="A95" s="105" t="s">
        <v>188</v>
      </c>
      <c r="B95" s="105"/>
      <c r="C95" s="106">
        <v>1.46444E-2</v>
      </c>
      <c r="D95" s="106"/>
      <c r="E95" s="106">
        <v>2.7154299999999999E-2</v>
      </c>
      <c r="F95" s="1"/>
    </row>
    <row r="96" spans="1:6" x14ac:dyDescent="0.2">
      <c r="A96" s="105" t="s">
        <v>189</v>
      </c>
      <c r="B96" s="105"/>
      <c r="C96" s="106">
        <v>1.3630000000000001E-4</v>
      </c>
      <c r="D96" s="106"/>
      <c r="E96" s="106">
        <v>6.8190000000000004E-4</v>
      </c>
      <c r="F96" s="1"/>
    </row>
    <row r="97" spans="1:6" x14ac:dyDescent="0.2">
      <c r="A97" s="105" t="s">
        <v>190</v>
      </c>
      <c r="B97" s="105"/>
      <c r="C97" s="106">
        <v>-9.5046999999999996E-3</v>
      </c>
      <c r="D97" s="106"/>
      <c r="E97" s="106">
        <v>1.25679E-2</v>
      </c>
      <c r="F97" s="1"/>
    </row>
    <row r="98" spans="1:6" x14ac:dyDescent="0.2">
      <c r="A98" s="105" t="s">
        <v>191</v>
      </c>
      <c r="B98" s="105"/>
      <c r="C98" s="106">
        <v>-1.13589E-2</v>
      </c>
      <c r="D98" s="106"/>
      <c r="E98" s="106">
        <v>1.7695900000000001E-2</v>
      </c>
      <c r="F98" s="1"/>
    </row>
    <row r="99" spans="1:6" x14ac:dyDescent="0.2">
      <c r="A99" s="105" t="s">
        <v>192</v>
      </c>
      <c r="B99" s="105"/>
      <c r="C99" s="106">
        <v>-1.1807399999999999E-2</v>
      </c>
      <c r="D99" s="106"/>
      <c r="E99" s="106">
        <v>1.9006599999999998E-2</v>
      </c>
      <c r="F99" s="1"/>
    </row>
    <row r="100" spans="1:6" x14ac:dyDescent="0.2">
      <c r="A100" s="105" t="s">
        <v>193</v>
      </c>
      <c r="B100" s="105"/>
      <c r="C100" s="106">
        <v>-1.3048300000000001E-2</v>
      </c>
      <c r="D100" s="106"/>
      <c r="E100" s="106">
        <v>2.2799099999999999E-2</v>
      </c>
      <c r="F100" s="1"/>
    </row>
    <row r="101" spans="1:6" x14ac:dyDescent="0.2">
      <c r="A101" s="105" t="s">
        <v>194</v>
      </c>
      <c r="B101" s="105"/>
      <c r="C101" s="106">
        <v>-8.6889099999999997E-2</v>
      </c>
      <c r="D101" s="106"/>
      <c r="E101" s="106">
        <v>2.4767600000000001E-2</v>
      </c>
      <c r="F101" s="1"/>
    </row>
    <row r="102" spans="1:6" x14ac:dyDescent="0.2">
      <c r="A102" s="105" t="s">
        <v>195</v>
      </c>
      <c r="B102" s="105"/>
      <c r="C102" s="106">
        <v>-4.3102000000000001E-3</v>
      </c>
      <c r="D102" s="106"/>
      <c r="E102" s="106">
        <v>1.8505299999999999E-2</v>
      </c>
      <c r="F102" s="1"/>
    </row>
    <row r="103" spans="1:6" x14ac:dyDescent="0.2">
      <c r="A103" s="105" t="s">
        <v>196</v>
      </c>
      <c r="B103" s="105"/>
      <c r="C103" s="106">
        <v>1.14655E-2</v>
      </c>
      <c r="D103" s="106"/>
      <c r="E103" s="106">
        <v>9.8618000000000004E-3</v>
      </c>
      <c r="F103" s="1"/>
    </row>
    <row r="104" spans="1:6" x14ac:dyDescent="0.2">
      <c r="A104" s="105" t="s">
        <v>197</v>
      </c>
      <c r="B104" s="105"/>
      <c r="C104" s="106">
        <v>-1.7236899999999999E-2</v>
      </c>
      <c r="D104" s="106"/>
      <c r="E104" s="106">
        <v>1.36772E-2</v>
      </c>
      <c r="F104" s="1"/>
    </row>
    <row r="105" spans="1:6" x14ac:dyDescent="0.2">
      <c r="A105" s="105" t="s">
        <v>198</v>
      </c>
      <c r="B105" s="105"/>
      <c r="C105" s="106">
        <v>2.1728999999999998E-2</v>
      </c>
      <c r="D105" s="106"/>
      <c r="E105" s="106">
        <v>9.9933999999999995E-3</v>
      </c>
      <c r="F105" s="1"/>
    </row>
    <row r="106" spans="1:6" x14ac:dyDescent="0.2">
      <c r="A106" s="105" t="s">
        <v>199</v>
      </c>
      <c r="B106" s="105"/>
      <c r="C106" s="106">
        <v>2.42484E-2</v>
      </c>
      <c r="D106" s="106"/>
      <c r="E106" s="106">
        <v>1.9780800000000001E-2</v>
      </c>
      <c r="F106" s="1"/>
    </row>
    <row r="107" spans="1:6" x14ac:dyDescent="0.2">
      <c r="A107" s="105" t="s">
        <v>200</v>
      </c>
      <c r="B107" s="105"/>
      <c r="C107" s="106">
        <v>-1.9921600000000001E-2</v>
      </c>
      <c r="D107" s="106"/>
      <c r="E107" s="106">
        <v>1.0241800000000001E-2</v>
      </c>
      <c r="F107" s="1"/>
    </row>
    <row r="108" spans="1:6" x14ac:dyDescent="0.2">
      <c r="A108" s="105" t="s">
        <v>201</v>
      </c>
      <c r="B108" s="105"/>
      <c r="C108" s="106">
        <v>3.4461800000000001E-2</v>
      </c>
      <c r="D108" s="106"/>
      <c r="E108" s="106">
        <v>1.94264E-2</v>
      </c>
      <c r="F108" s="1"/>
    </row>
    <row r="109" spans="1:6" x14ac:dyDescent="0.2">
      <c r="A109" s="105" t="s">
        <v>202</v>
      </c>
      <c r="B109" s="105"/>
      <c r="C109" s="106">
        <v>-1.47297E-2</v>
      </c>
      <c r="D109" s="106"/>
      <c r="E109" s="106">
        <v>1.48646E-2</v>
      </c>
      <c r="F109" s="1"/>
    </row>
    <row r="110" spans="1:6" x14ac:dyDescent="0.2">
      <c r="A110" s="105" t="s">
        <v>203</v>
      </c>
      <c r="B110" s="105"/>
      <c r="C110" s="106">
        <v>-6.6975999999999997E-3</v>
      </c>
      <c r="D110" s="106"/>
      <c r="E110" s="106">
        <v>1.5193099999999999E-2</v>
      </c>
      <c r="F110" s="1"/>
    </row>
    <row r="111" spans="1:6" x14ac:dyDescent="0.2">
      <c r="A111" s="105" t="s">
        <v>204</v>
      </c>
      <c r="B111" s="105"/>
      <c r="C111" s="106">
        <v>-1.27744E-2</v>
      </c>
      <c r="D111" s="106"/>
      <c r="E111" s="106">
        <v>2.0469399999999999E-2</v>
      </c>
      <c r="F111" s="1"/>
    </row>
    <row r="112" spans="1:6" x14ac:dyDescent="0.2">
      <c r="A112" s="105" t="s">
        <v>205</v>
      </c>
      <c r="B112" s="105"/>
      <c r="C112" s="106">
        <v>2.6539400000000001E-2</v>
      </c>
      <c r="D112" s="106"/>
      <c r="E112" s="106">
        <v>1.57185E-2</v>
      </c>
      <c r="F112" s="1"/>
    </row>
    <row r="113" spans="1:6" x14ac:dyDescent="0.2">
      <c r="A113" s="105" t="s">
        <v>206</v>
      </c>
      <c r="B113" s="105"/>
      <c r="C113" s="106">
        <v>-6.3336E-3</v>
      </c>
      <c r="D113" s="106"/>
      <c r="E113" s="106">
        <v>1.7725600000000001E-2</v>
      </c>
      <c r="F113" s="1"/>
    </row>
    <row r="114" spans="1:6" x14ac:dyDescent="0.2">
      <c r="A114" s="105" t="s">
        <v>207</v>
      </c>
      <c r="B114" s="105"/>
      <c r="C114" s="106">
        <v>-1.63219E-2</v>
      </c>
      <c r="D114" s="106"/>
      <c r="E114" s="106">
        <v>1.7936899999999999E-2</v>
      </c>
      <c r="F114" s="1"/>
    </row>
    <row r="115" spans="1:6" x14ac:dyDescent="0.2">
      <c r="A115" s="105" t="s">
        <v>208</v>
      </c>
      <c r="B115" s="105"/>
      <c r="C115" s="106">
        <v>-4.7429999999999998E-4</v>
      </c>
      <c r="D115" s="106"/>
      <c r="E115" s="106">
        <v>1.4654500000000001E-2</v>
      </c>
      <c r="F115" s="1"/>
    </row>
    <row r="116" spans="1:6" x14ac:dyDescent="0.2">
      <c r="A116" s="105" t="s">
        <v>209</v>
      </c>
      <c r="B116" s="105"/>
      <c r="C116" s="106">
        <v>1.21735E-2</v>
      </c>
      <c r="D116" s="106"/>
      <c r="E116" s="106">
        <v>1.39344E-2</v>
      </c>
      <c r="F116" s="1"/>
    </row>
    <row r="117" spans="1:6" x14ac:dyDescent="0.2">
      <c r="A117" s="105" t="s">
        <v>210</v>
      </c>
      <c r="B117" s="105"/>
      <c r="C117" s="106">
        <v>1.204E-4</v>
      </c>
      <c r="D117" s="106"/>
      <c r="E117" s="106">
        <v>2.2259999999999999E-4</v>
      </c>
      <c r="F117" s="1"/>
    </row>
    <row r="118" spans="1:6" x14ac:dyDescent="0.2">
      <c r="A118" s="105" t="s">
        <v>211</v>
      </c>
      <c r="B118" s="105"/>
      <c r="C118" s="106">
        <v>5.3134999999999996E-3</v>
      </c>
      <c r="D118" s="106"/>
      <c r="E118" s="106">
        <v>2.3238999999999998E-3</v>
      </c>
      <c r="F118" s="1"/>
    </row>
    <row r="119" spans="1:6" x14ac:dyDescent="0.2">
      <c r="A119" s="105" t="s">
        <v>212</v>
      </c>
      <c r="B119" s="105"/>
      <c r="C119" s="106">
        <v>-0.113635</v>
      </c>
      <c r="D119" s="106"/>
      <c r="E119" s="106">
        <v>0.66441680000000003</v>
      </c>
      <c r="F119" s="1"/>
    </row>
    <row r="120" spans="1:6" x14ac:dyDescent="0.2">
      <c r="A120" s="105" t="s">
        <v>213</v>
      </c>
      <c r="B120" s="105"/>
      <c r="C120" s="106">
        <v>0.29254350000000001</v>
      </c>
      <c r="D120" s="106"/>
      <c r="E120" s="106">
        <v>0.63264390000000004</v>
      </c>
      <c r="F120" s="1"/>
    </row>
    <row r="121" spans="1:6" x14ac:dyDescent="0.2">
      <c r="A121" s="105" t="s">
        <v>214</v>
      </c>
      <c r="B121" s="105"/>
      <c r="C121" s="106">
        <v>0.57702030000000004</v>
      </c>
      <c r="D121" s="106"/>
      <c r="E121" s="106">
        <v>0.60226310000000005</v>
      </c>
      <c r="F121" s="1"/>
    </row>
    <row r="122" spans="1:6" x14ac:dyDescent="0.2">
      <c r="A122" s="105" t="s">
        <v>215</v>
      </c>
      <c r="B122" s="105"/>
      <c r="C122" s="106">
        <v>-0.2254524</v>
      </c>
      <c r="D122" s="106"/>
      <c r="E122" s="106">
        <v>0.62991109999999995</v>
      </c>
      <c r="F122" s="1"/>
    </row>
    <row r="123" spans="1:6" x14ac:dyDescent="0.2">
      <c r="A123" s="105" t="s">
        <v>216</v>
      </c>
      <c r="B123" s="105"/>
      <c r="C123" s="106">
        <v>0.14280129999999999</v>
      </c>
      <c r="D123" s="106"/>
      <c r="E123" s="106">
        <v>0.41949900000000001</v>
      </c>
      <c r="F123" s="1"/>
    </row>
    <row r="124" spans="1:6" x14ac:dyDescent="0.2">
      <c r="A124" s="105" t="s">
        <v>217</v>
      </c>
      <c r="B124" s="105"/>
      <c r="C124" s="106">
        <v>-0.30798769999999998</v>
      </c>
      <c r="D124" s="106"/>
      <c r="E124" s="106">
        <v>0.14997759999999999</v>
      </c>
      <c r="F124" s="1"/>
    </row>
    <row r="125" spans="1:6" x14ac:dyDescent="0.2">
      <c r="A125" s="105" t="s">
        <v>218</v>
      </c>
      <c r="B125" s="105"/>
      <c r="C125" s="106">
        <v>15.6814</v>
      </c>
      <c r="D125" s="106"/>
      <c r="E125" s="106">
        <v>690.16079999999999</v>
      </c>
      <c r="F125" s="1"/>
    </row>
    <row r="126" spans="1:6" x14ac:dyDescent="0.2">
      <c r="A126" s="105" t="s">
        <v>219</v>
      </c>
      <c r="B126" s="105"/>
      <c r="C126" s="106">
        <v>0.48576730000000001</v>
      </c>
      <c r="D126" s="106"/>
      <c r="E126" s="106">
        <v>0.35363309999999998</v>
      </c>
      <c r="F126" s="1"/>
    </row>
    <row r="127" spans="1:6" x14ac:dyDescent="0.2">
      <c r="A127" s="105" t="s">
        <v>220</v>
      </c>
      <c r="B127" s="105"/>
      <c r="C127" s="106">
        <v>3.0101140000000002</v>
      </c>
      <c r="D127" s="106"/>
      <c r="E127" s="106">
        <v>1.5192669999999999</v>
      </c>
      <c r="F127" s="1"/>
    </row>
    <row r="128" spans="1:6" x14ac:dyDescent="0.2">
      <c r="A128" s="105" t="s">
        <v>221</v>
      </c>
      <c r="B128" s="105"/>
      <c r="C128" s="106">
        <v>6.7217799999999994E-2</v>
      </c>
      <c r="D128" s="106"/>
      <c r="E128" s="106">
        <v>0.41652329999999999</v>
      </c>
      <c r="F128" s="1"/>
    </row>
    <row r="129" spans="1:6" x14ac:dyDescent="0.2">
      <c r="A129" s="105" t="s">
        <v>222</v>
      </c>
      <c r="B129" s="105"/>
      <c r="C129" s="106">
        <v>-2.137105</v>
      </c>
      <c r="D129" s="106"/>
      <c r="E129" s="106">
        <v>1.3664970000000001</v>
      </c>
      <c r="F129" s="1"/>
    </row>
    <row r="130" spans="1:6" x14ac:dyDescent="0.2">
      <c r="A130" s="105" t="s">
        <v>223</v>
      </c>
      <c r="B130" s="105"/>
      <c r="C130" s="106">
        <v>0.83419989999999999</v>
      </c>
      <c r="D130" s="106"/>
      <c r="E130" s="106">
        <v>0.56768439999999998</v>
      </c>
      <c r="F130" s="1"/>
    </row>
    <row r="131" spans="1:6" x14ac:dyDescent="0.2">
      <c r="A131" s="105" t="s">
        <v>224</v>
      </c>
      <c r="B131" s="105"/>
      <c r="C131" s="106">
        <v>-1.883778</v>
      </c>
      <c r="D131" s="106"/>
      <c r="E131" s="106">
        <v>0.53758010000000001</v>
      </c>
      <c r="F131" s="1"/>
    </row>
    <row r="132" spans="1:6" x14ac:dyDescent="0.2">
      <c r="A132" s="105" t="s">
        <v>225</v>
      </c>
      <c r="B132" s="105"/>
      <c r="C132" s="106">
        <v>0.29174499999999998</v>
      </c>
      <c r="D132" s="106"/>
      <c r="E132" s="106">
        <v>0.48358220000000002</v>
      </c>
      <c r="F132" s="1"/>
    </row>
    <row r="133" spans="1:6" x14ac:dyDescent="0.2">
      <c r="A133" s="105" t="s">
        <v>226</v>
      </c>
      <c r="B133" s="105"/>
      <c r="C133" s="106">
        <v>0.58402589999999999</v>
      </c>
      <c r="D133" s="106"/>
      <c r="E133" s="106">
        <v>0.4830467</v>
      </c>
      <c r="F133" s="1"/>
    </row>
    <row r="134" spans="1:6" x14ac:dyDescent="0.2">
      <c r="A134" s="105" t="s">
        <v>227</v>
      </c>
      <c r="B134" s="105"/>
      <c r="C134" s="106">
        <v>-0.10850559999999999</v>
      </c>
      <c r="D134" s="106"/>
      <c r="E134" s="106">
        <v>0.44019639999999999</v>
      </c>
      <c r="F134" s="1"/>
    </row>
    <row r="135" spans="1:6" x14ac:dyDescent="0.2">
      <c r="A135" s="105" t="s">
        <v>228</v>
      </c>
      <c r="B135" s="105"/>
      <c r="C135" s="106">
        <v>0.74925679999999995</v>
      </c>
      <c r="D135" s="106"/>
      <c r="E135" s="106">
        <v>0.62519499999999995</v>
      </c>
      <c r="F135" s="1"/>
    </row>
    <row r="136" spans="1:6" x14ac:dyDescent="0.2">
      <c r="A136" s="105" t="s">
        <v>229</v>
      </c>
      <c r="B136" s="105"/>
      <c r="C136" s="106">
        <v>-3.55257E-2</v>
      </c>
      <c r="D136" s="106"/>
      <c r="E136" s="106">
        <v>2.6531300000000001E-2</v>
      </c>
      <c r="F136" s="1"/>
    </row>
    <row r="137" spans="1:6" x14ac:dyDescent="0.2">
      <c r="A137" s="105" t="s">
        <v>230</v>
      </c>
      <c r="B137" s="105"/>
      <c r="C137" s="106">
        <v>0.28603109999999998</v>
      </c>
      <c r="D137" s="106"/>
      <c r="E137" s="106">
        <v>0.69216999999999995</v>
      </c>
      <c r="F137" s="1"/>
    </row>
    <row r="138" spans="1:6" x14ac:dyDescent="0.2">
      <c r="A138" s="105" t="s">
        <v>231</v>
      </c>
      <c r="B138" s="105"/>
      <c r="C138" s="106">
        <v>-0.12410359999999999</v>
      </c>
      <c r="D138" s="106"/>
      <c r="E138" s="106">
        <v>0.72045510000000001</v>
      </c>
      <c r="F138" s="1"/>
    </row>
    <row r="139" spans="1:6" x14ac:dyDescent="0.2">
      <c r="A139" s="105" t="s">
        <v>232</v>
      </c>
      <c r="B139" s="105"/>
      <c r="C139" s="106">
        <v>-0.70476280000000002</v>
      </c>
      <c r="D139" s="106"/>
      <c r="E139" s="106">
        <v>0.66026220000000002</v>
      </c>
      <c r="F139" s="1"/>
    </row>
    <row r="140" spans="1:6" x14ac:dyDescent="0.2">
      <c r="A140" s="105" t="s">
        <v>233</v>
      </c>
      <c r="B140" s="105"/>
      <c r="C140" s="106">
        <v>3.5529100000000001E-2</v>
      </c>
      <c r="D140" s="106"/>
      <c r="E140" s="106">
        <v>0.61744869999999996</v>
      </c>
      <c r="F140" s="1"/>
    </row>
    <row r="141" spans="1:6" x14ac:dyDescent="0.2">
      <c r="A141" s="105" t="s">
        <v>234</v>
      </c>
      <c r="B141" s="105"/>
      <c r="C141" s="106">
        <v>-0.2896608</v>
      </c>
      <c r="D141" s="106"/>
      <c r="E141" s="106">
        <v>0.59030800000000005</v>
      </c>
      <c r="F141" s="1"/>
    </row>
    <row r="142" spans="1:6" x14ac:dyDescent="0.2">
      <c r="A142" s="105" t="s">
        <v>235</v>
      </c>
      <c r="B142" s="105"/>
      <c r="C142" s="106">
        <v>0.37875940000000002</v>
      </c>
      <c r="D142" s="106"/>
      <c r="E142" s="106">
        <v>0.70512660000000005</v>
      </c>
      <c r="F142" s="1"/>
    </row>
    <row r="143" spans="1:6" x14ac:dyDescent="0.2">
      <c r="A143" s="105" t="s">
        <v>236</v>
      </c>
      <c r="B143" s="105"/>
      <c r="C143" s="106">
        <v>-4.6517299999999998E-2</v>
      </c>
      <c r="D143" s="106"/>
      <c r="E143" s="106">
        <v>0.30043720000000002</v>
      </c>
      <c r="F143" s="1"/>
    </row>
    <row r="144" spans="1:6" x14ac:dyDescent="0.2">
      <c r="A144" s="105" t="s">
        <v>237</v>
      </c>
      <c r="B144" s="105"/>
      <c r="C144" s="106">
        <v>-7.27608E-2</v>
      </c>
      <c r="D144" s="106"/>
      <c r="E144" s="106">
        <v>0.37569619999999998</v>
      </c>
      <c r="F144" s="1"/>
    </row>
    <row r="145" spans="1:6" x14ac:dyDescent="0.2">
      <c r="A145" s="105" t="s">
        <v>238</v>
      </c>
      <c r="B145" s="105"/>
      <c r="C145" s="106">
        <v>0.33449180000000001</v>
      </c>
      <c r="D145" s="106"/>
      <c r="E145" s="106">
        <v>0.32168780000000002</v>
      </c>
      <c r="F145" s="1"/>
    </row>
    <row r="146" spans="1:6" x14ac:dyDescent="0.2">
      <c r="A146" s="105" t="s">
        <v>239</v>
      </c>
      <c r="B146" s="105"/>
      <c r="C146" s="106">
        <v>-0.50241309999999995</v>
      </c>
      <c r="D146" s="106"/>
      <c r="E146" s="106">
        <v>1.0595140000000001</v>
      </c>
      <c r="F146" s="1"/>
    </row>
    <row r="147" spans="1:6" x14ac:dyDescent="0.2">
      <c r="A147" s="105" t="s">
        <v>240</v>
      </c>
      <c r="B147" s="105"/>
      <c r="C147" s="106">
        <v>1.4596549999999999</v>
      </c>
      <c r="D147" s="106"/>
      <c r="E147" s="106">
        <v>0.97501329999999997</v>
      </c>
      <c r="F147" s="1"/>
    </row>
    <row r="148" spans="1:6" x14ac:dyDescent="0.2">
      <c r="A148" s="105" t="s">
        <v>241</v>
      </c>
      <c r="B148" s="105"/>
      <c r="C148" s="106">
        <v>0.18272330000000001</v>
      </c>
      <c r="D148" s="106"/>
      <c r="E148" s="106">
        <v>0.32970519999999998</v>
      </c>
      <c r="F148" s="1"/>
    </row>
    <row r="149" spans="1:6" x14ac:dyDescent="0.2">
      <c r="A149" s="105" t="s">
        <v>242</v>
      </c>
      <c r="B149" s="105"/>
      <c r="C149" s="106">
        <v>-0.1513823</v>
      </c>
      <c r="D149" s="106"/>
      <c r="E149" s="106">
        <v>0.35706080000000001</v>
      </c>
      <c r="F149" s="1"/>
    </row>
    <row r="150" spans="1:6" x14ac:dyDescent="0.2">
      <c r="A150" s="105" t="s">
        <v>243</v>
      </c>
      <c r="B150" s="105"/>
      <c r="C150" s="106">
        <v>0.33490310000000001</v>
      </c>
      <c r="D150" s="106"/>
      <c r="E150" s="106">
        <v>0.42320829999999998</v>
      </c>
      <c r="F150" s="1"/>
    </row>
    <row r="151" spans="1:6" x14ac:dyDescent="0.2">
      <c r="A151" s="105" t="s">
        <v>244</v>
      </c>
      <c r="B151" s="105"/>
      <c r="C151" s="106">
        <v>6.3994200000000001E-2</v>
      </c>
      <c r="D151" s="106"/>
      <c r="E151" s="106">
        <v>0.49106349999999999</v>
      </c>
      <c r="F151" s="1"/>
    </row>
    <row r="152" spans="1:6" x14ac:dyDescent="0.2">
      <c r="A152" s="105" t="s">
        <v>245</v>
      </c>
      <c r="B152" s="105"/>
      <c r="C152" s="106">
        <v>0.22599959999999999</v>
      </c>
      <c r="D152" s="106"/>
      <c r="E152" s="106">
        <v>0.39124569999999997</v>
      </c>
      <c r="F152" s="1"/>
    </row>
    <row r="153" spans="1:6" x14ac:dyDescent="0.2">
      <c r="A153" s="105" t="s">
        <v>246</v>
      </c>
      <c r="B153" s="105"/>
      <c r="C153" s="106">
        <v>-0.7629338</v>
      </c>
      <c r="D153" s="106"/>
      <c r="E153" s="106">
        <v>0.57262219999999997</v>
      </c>
      <c r="F153" s="1"/>
    </row>
    <row r="154" spans="1:6" x14ac:dyDescent="0.2">
      <c r="A154" s="105" t="s">
        <v>247</v>
      </c>
      <c r="B154" s="105"/>
      <c r="C154" s="106">
        <v>0.50300489999999998</v>
      </c>
      <c r="D154" s="106"/>
      <c r="E154" s="106">
        <v>0.51702749999999997</v>
      </c>
      <c r="F154" s="1"/>
    </row>
    <row r="155" spans="1:6" x14ac:dyDescent="0.2">
      <c r="A155" s="105" t="s">
        <v>248</v>
      </c>
      <c r="B155" s="105"/>
      <c r="C155" s="106">
        <v>8.7965600000000005E-2</v>
      </c>
      <c r="D155" s="106"/>
      <c r="E155" s="106">
        <v>0.39266800000000002</v>
      </c>
      <c r="F155" s="1"/>
    </row>
    <row r="156" spans="1:6" x14ac:dyDescent="0.2">
      <c r="A156" s="105" t="s">
        <v>249</v>
      </c>
      <c r="B156" s="105"/>
      <c r="C156" s="106">
        <v>-0.73408989999999996</v>
      </c>
      <c r="D156" s="106"/>
      <c r="E156" s="106">
        <v>0.3876115</v>
      </c>
      <c r="F156" s="1"/>
    </row>
    <row r="157" spans="1:6" x14ac:dyDescent="0.2">
      <c r="A157" s="105" t="s">
        <v>250</v>
      </c>
      <c r="B157" s="105"/>
      <c r="C157" s="106">
        <v>-1.566E-2</v>
      </c>
      <c r="D157" s="106"/>
      <c r="E157" s="106">
        <v>1.21417E-2</v>
      </c>
      <c r="F157" s="1"/>
    </row>
    <row r="158" spans="1:6" x14ac:dyDescent="0.2">
      <c r="A158" s="105" t="s">
        <v>251</v>
      </c>
      <c r="B158" s="100"/>
      <c r="C158" s="107">
        <v>-6.1835069999999996</v>
      </c>
      <c r="D158" s="107"/>
      <c r="E158" s="107">
        <v>4.0978899999999996</v>
      </c>
      <c r="F158" s="1"/>
    </row>
    <row r="159" spans="1:6" ht="17" x14ac:dyDescent="0.2">
      <c r="A159" s="108" t="s">
        <v>252</v>
      </c>
      <c r="B159" s="101"/>
      <c r="C159" s="106"/>
      <c r="D159" s="106"/>
      <c r="E159" s="106"/>
      <c r="F159" s="1"/>
    </row>
    <row r="160" spans="1:6" x14ac:dyDescent="0.2">
      <c r="A160" s="105" t="s">
        <v>20</v>
      </c>
      <c r="B160" s="105"/>
      <c r="C160" s="106">
        <v>0.63722279999999998</v>
      </c>
      <c r="D160" s="106"/>
      <c r="E160" s="106">
        <v>0.97274179999999999</v>
      </c>
      <c r="F160" s="1"/>
    </row>
    <row r="161" spans="1:6" x14ac:dyDescent="0.2">
      <c r="A161" s="105" t="s">
        <v>100</v>
      </c>
      <c r="B161" s="105"/>
      <c r="C161" s="106">
        <v>-1.1095E-3</v>
      </c>
      <c r="D161" s="106"/>
      <c r="E161" s="106">
        <v>1.5093000000000001E-3</v>
      </c>
      <c r="F161" s="1"/>
    </row>
    <row r="162" spans="1:6" x14ac:dyDescent="0.2">
      <c r="A162" s="105" t="s">
        <v>101</v>
      </c>
      <c r="B162" s="105"/>
      <c r="C162" s="106">
        <v>0.55473220000000001</v>
      </c>
      <c r="D162" s="106"/>
      <c r="E162" s="106">
        <v>0.78694299999999995</v>
      </c>
      <c r="F162" s="1"/>
    </row>
    <row r="163" spans="1:6" x14ac:dyDescent="0.2">
      <c r="A163" s="105" t="s">
        <v>102</v>
      </c>
      <c r="B163" s="105"/>
      <c r="C163" s="106">
        <v>0.31806040000000002</v>
      </c>
      <c r="D163" s="106"/>
      <c r="E163" s="106">
        <v>0.77536519999999998</v>
      </c>
      <c r="F163" s="1"/>
    </row>
    <row r="164" spans="1:6" x14ac:dyDescent="0.2">
      <c r="A164" s="105" t="s">
        <v>103</v>
      </c>
      <c r="B164" s="105"/>
      <c r="C164" s="106">
        <v>0.11415160000000001</v>
      </c>
      <c r="D164" s="106"/>
      <c r="E164" s="106">
        <v>0.82403539999999997</v>
      </c>
      <c r="F164" s="1"/>
    </row>
    <row r="165" spans="1:6" x14ac:dyDescent="0.2">
      <c r="A165" s="105" t="s">
        <v>104</v>
      </c>
      <c r="B165" s="105"/>
      <c r="C165" s="106">
        <v>0.62507250000000003</v>
      </c>
      <c r="D165" s="106"/>
      <c r="E165" s="106">
        <v>0.91349999999999998</v>
      </c>
      <c r="F165" s="1"/>
    </row>
    <row r="166" spans="1:6" x14ac:dyDescent="0.2">
      <c r="A166" s="105" t="s">
        <v>105</v>
      </c>
      <c r="B166" s="105"/>
      <c r="C166" s="106">
        <v>0.1195262</v>
      </c>
      <c r="D166" s="106"/>
      <c r="E166" s="106">
        <v>0.56044760000000005</v>
      </c>
      <c r="F166" s="1"/>
    </row>
    <row r="167" spans="1:6" x14ac:dyDescent="0.2">
      <c r="A167" s="105" t="s">
        <v>106</v>
      </c>
      <c r="B167" s="105"/>
      <c r="C167" s="106">
        <v>0.18936230000000001</v>
      </c>
      <c r="D167" s="106"/>
      <c r="E167" s="106">
        <v>0.79030610000000001</v>
      </c>
      <c r="F167" s="1"/>
    </row>
    <row r="168" spans="1:6" x14ac:dyDescent="0.2">
      <c r="A168" s="105" t="s">
        <v>107</v>
      </c>
      <c r="B168" s="105"/>
      <c r="C168" s="106">
        <v>-21.562159999999999</v>
      </c>
      <c r="D168" s="106"/>
      <c r="E168" s="106">
        <v>1602.8510000000001</v>
      </c>
      <c r="F168" s="1"/>
    </row>
    <row r="169" spans="1:6" x14ac:dyDescent="0.2">
      <c r="A169" s="105" t="s">
        <v>108</v>
      </c>
      <c r="B169" s="105"/>
      <c r="C169" s="106">
        <v>-21.093219999999999</v>
      </c>
      <c r="D169" s="106"/>
      <c r="E169" s="106">
        <v>1602.8520000000001</v>
      </c>
      <c r="F169" s="1"/>
    </row>
    <row r="170" spans="1:6" x14ac:dyDescent="0.2">
      <c r="A170" s="105" t="s">
        <v>109</v>
      </c>
      <c r="B170" s="105"/>
      <c r="C170" s="106">
        <v>-0.92408599999999996</v>
      </c>
      <c r="D170" s="106"/>
      <c r="E170" s="106">
        <v>1.1145050000000001</v>
      </c>
      <c r="F170" s="1"/>
    </row>
    <row r="171" spans="1:6" x14ac:dyDescent="0.2">
      <c r="A171" s="105" t="s">
        <v>110</v>
      </c>
      <c r="B171" s="105"/>
      <c r="C171" s="106">
        <v>-0.1872442</v>
      </c>
      <c r="D171" s="106"/>
      <c r="E171" s="106">
        <v>0.22913130000000001</v>
      </c>
      <c r="F171" s="1"/>
    </row>
    <row r="172" spans="1:6" x14ac:dyDescent="0.2">
      <c r="A172" s="105" t="s">
        <v>111</v>
      </c>
      <c r="B172" s="105"/>
      <c r="C172" s="106">
        <v>4.9799670000000003</v>
      </c>
      <c r="D172" s="106"/>
      <c r="E172" s="106">
        <v>0.82565310000000003</v>
      </c>
      <c r="F172" s="1"/>
    </row>
    <row r="173" spans="1:6" x14ac:dyDescent="0.2">
      <c r="A173" s="105" t="s">
        <v>112</v>
      </c>
      <c r="B173" s="105"/>
      <c r="C173" s="106">
        <v>4.1028520000000004</v>
      </c>
      <c r="D173" s="106"/>
      <c r="E173" s="106">
        <v>0.6196952</v>
      </c>
      <c r="F173" s="1"/>
    </row>
    <row r="174" spans="1:6" x14ac:dyDescent="0.2">
      <c r="A174" s="105" t="s">
        <v>113</v>
      </c>
      <c r="B174" s="105"/>
      <c r="C174" s="106">
        <v>1.546281</v>
      </c>
      <c r="D174" s="106"/>
      <c r="E174" s="106">
        <v>2.0999289999999999</v>
      </c>
      <c r="F174" s="1"/>
    </row>
    <row r="175" spans="1:6" x14ac:dyDescent="0.2">
      <c r="A175" s="105" t="s">
        <v>114</v>
      </c>
      <c r="B175" s="105"/>
      <c r="C175" s="106">
        <v>0.239895</v>
      </c>
      <c r="D175" s="106"/>
      <c r="E175" s="106">
        <v>0.65227120000000005</v>
      </c>
      <c r="F175" s="1"/>
    </row>
    <row r="176" spans="1:6" x14ac:dyDescent="0.2">
      <c r="A176" s="105" t="s">
        <v>115</v>
      </c>
      <c r="B176" s="105"/>
      <c r="C176" s="106">
        <v>33.186750000000004</v>
      </c>
      <c r="D176" s="106"/>
      <c r="E176" s="106">
        <v>46.096299999999999</v>
      </c>
      <c r="F176" s="1"/>
    </row>
    <row r="177" spans="1:6" x14ac:dyDescent="0.2">
      <c r="A177" s="105" t="s">
        <v>116</v>
      </c>
      <c r="B177" s="105"/>
      <c r="C177" s="106">
        <v>-1.381154</v>
      </c>
      <c r="D177" s="106"/>
      <c r="E177" s="106">
        <v>1.093756</v>
      </c>
      <c r="F177" s="1"/>
    </row>
    <row r="178" spans="1:6" x14ac:dyDescent="0.2">
      <c r="A178" s="105" t="s">
        <v>117</v>
      </c>
      <c r="B178" s="105"/>
      <c r="C178" s="106">
        <v>-0.44093450000000001</v>
      </c>
      <c r="D178" s="106"/>
      <c r="E178" s="106">
        <v>0.72259640000000003</v>
      </c>
      <c r="F178" s="1"/>
    </row>
    <row r="179" spans="1:6" x14ac:dyDescent="0.2">
      <c r="A179" s="105" t="s">
        <v>118</v>
      </c>
      <c r="B179" s="105"/>
      <c r="C179" s="106">
        <v>-2.0117569999999998</v>
      </c>
      <c r="D179" s="106"/>
      <c r="E179" s="106">
        <v>0.79836459999999998</v>
      </c>
      <c r="F179" s="1"/>
    </row>
    <row r="180" spans="1:6" x14ac:dyDescent="0.2">
      <c r="A180" s="105" t="s">
        <v>119</v>
      </c>
      <c r="B180" s="105"/>
      <c r="C180" s="106">
        <v>-0.13586229999999999</v>
      </c>
      <c r="D180" s="106"/>
      <c r="E180" s="106">
        <v>0.69854079999999996</v>
      </c>
      <c r="F180" s="1"/>
    </row>
    <row r="181" spans="1:6" x14ac:dyDescent="0.2">
      <c r="A181" s="105" t="s">
        <v>120</v>
      </c>
      <c r="B181" s="105"/>
      <c r="C181" s="106">
        <v>0.1522705</v>
      </c>
      <c r="D181" s="106"/>
      <c r="E181" s="106">
        <v>0.80707470000000003</v>
      </c>
      <c r="F181" s="1"/>
    </row>
    <row r="182" spans="1:6" x14ac:dyDescent="0.2">
      <c r="A182" s="105" t="s">
        <v>121</v>
      </c>
      <c r="B182" s="105"/>
      <c r="C182" s="106">
        <v>-1.6624829999999999</v>
      </c>
      <c r="D182" s="106"/>
      <c r="E182" s="106">
        <v>1.4881960000000001</v>
      </c>
      <c r="F182" s="1"/>
    </row>
    <row r="183" spans="1:6" x14ac:dyDescent="0.2">
      <c r="A183" s="105" t="s">
        <v>122</v>
      </c>
      <c r="B183" s="105"/>
      <c r="C183" s="106">
        <v>1.77246E-2</v>
      </c>
      <c r="D183" s="106"/>
      <c r="E183" s="106">
        <v>3.52477E-2</v>
      </c>
      <c r="F183" s="1"/>
    </row>
    <row r="184" spans="1:6" x14ac:dyDescent="0.2">
      <c r="A184" s="105" t="s">
        <v>123</v>
      </c>
      <c r="B184" s="105"/>
      <c r="C184" s="106">
        <v>4.0542099999999998E-2</v>
      </c>
      <c r="D184" s="106"/>
      <c r="E184" s="106">
        <v>0.62683120000000003</v>
      </c>
      <c r="F184" s="1"/>
    </row>
    <row r="185" spans="1:6" x14ac:dyDescent="0.2">
      <c r="A185" s="105" t="s">
        <v>124</v>
      </c>
      <c r="B185" s="105"/>
      <c r="C185" s="106">
        <v>-0.86840059999999997</v>
      </c>
      <c r="D185" s="106"/>
      <c r="E185" s="106">
        <v>0.88604369999999999</v>
      </c>
      <c r="F185" s="1"/>
    </row>
    <row r="186" spans="1:6" x14ac:dyDescent="0.2">
      <c r="A186" s="105" t="s">
        <v>125</v>
      </c>
      <c r="B186" s="105"/>
      <c r="C186" s="106">
        <v>0.36218820000000002</v>
      </c>
      <c r="D186" s="106"/>
      <c r="E186" s="106">
        <v>1.0448390000000001</v>
      </c>
      <c r="F186" s="1"/>
    </row>
    <row r="187" spans="1:6" x14ac:dyDescent="0.2">
      <c r="A187" s="105" t="s">
        <v>126</v>
      </c>
      <c r="B187" s="105"/>
      <c r="C187" s="106">
        <v>-1.0132460000000001</v>
      </c>
      <c r="D187" s="106"/>
      <c r="E187" s="106">
        <v>1.174031</v>
      </c>
      <c r="F187" s="1"/>
    </row>
    <row r="188" spans="1:6" x14ac:dyDescent="0.2">
      <c r="A188" s="105" t="s">
        <v>127</v>
      </c>
      <c r="B188" s="105"/>
      <c r="C188" s="106">
        <v>1.313796</v>
      </c>
      <c r="D188" s="106"/>
      <c r="E188" s="106">
        <v>1.199851</v>
      </c>
      <c r="F188" s="1"/>
    </row>
    <row r="189" spans="1:6" x14ac:dyDescent="0.2">
      <c r="A189" s="105" t="s">
        <v>128</v>
      </c>
      <c r="B189" s="105"/>
      <c r="C189" s="106">
        <v>1.809383</v>
      </c>
      <c r="D189" s="106"/>
      <c r="E189" s="106">
        <v>1.1194</v>
      </c>
      <c r="F189" s="1"/>
    </row>
    <row r="190" spans="1:6" x14ac:dyDescent="0.2">
      <c r="A190" s="105" t="s">
        <v>129</v>
      </c>
      <c r="B190" s="105"/>
      <c r="C190" s="106">
        <v>-0.47564149999999999</v>
      </c>
      <c r="D190" s="106"/>
      <c r="E190" s="106">
        <v>0.53357750000000004</v>
      </c>
      <c r="F190" s="1"/>
    </row>
    <row r="191" spans="1:6" x14ac:dyDescent="0.2">
      <c r="A191" s="105" t="s">
        <v>130</v>
      </c>
      <c r="B191" s="105"/>
      <c r="C191" s="106">
        <v>-0.84249339999999995</v>
      </c>
      <c r="D191" s="106"/>
      <c r="E191" s="106">
        <v>0.68878740000000005</v>
      </c>
      <c r="F191" s="1"/>
    </row>
    <row r="192" spans="1:6" x14ac:dyDescent="0.2">
      <c r="A192" s="105" t="s">
        <v>131</v>
      </c>
      <c r="B192" s="105"/>
      <c r="C192" s="106">
        <v>-0.6503504</v>
      </c>
      <c r="D192" s="106"/>
      <c r="E192" s="106">
        <v>0.51354120000000003</v>
      </c>
      <c r="F192" s="1"/>
    </row>
    <row r="193" spans="1:6" x14ac:dyDescent="0.2">
      <c r="A193" s="105" t="s">
        <v>132</v>
      </c>
      <c r="B193" s="105"/>
      <c r="C193" s="106">
        <v>-2.0513020000000002</v>
      </c>
      <c r="D193" s="106"/>
      <c r="E193" s="106">
        <v>1.2879080000000001</v>
      </c>
      <c r="F193" s="1"/>
    </row>
    <row r="194" spans="1:6" x14ac:dyDescent="0.2">
      <c r="A194" s="105" t="s">
        <v>133</v>
      </c>
      <c r="B194" s="105"/>
      <c r="C194" s="106">
        <v>-0.27834560000000003</v>
      </c>
      <c r="D194" s="106"/>
      <c r="E194" s="106">
        <v>0.5401437</v>
      </c>
      <c r="F194" s="1"/>
    </row>
    <row r="195" spans="1:6" x14ac:dyDescent="0.2">
      <c r="A195" s="105" t="s">
        <v>134</v>
      </c>
      <c r="B195" s="105"/>
      <c r="C195" s="106">
        <v>0.15160870000000001</v>
      </c>
      <c r="D195" s="106"/>
      <c r="E195" s="106">
        <v>0.94648030000000005</v>
      </c>
      <c r="F195" s="1"/>
    </row>
    <row r="196" spans="1:6" x14ac:dyDescent="0.2">
      <c r="A196" s="105" t="s">
        <v>135</v>
      </c>
      <c r="B196" s="105"/>
      <c r="C196" s="106">
        <v>0.59771779999999997</v>
      </c>
      <c r="D196" s="106"/>
      <c r="E196" s="106">
        <v>0.73238309999999995</v>
      </c>
      <c r="F196" s="1"/>
    </row>
    <row r="197" spans="1:6" x14ac:dyDescent="0.2">
      <c r="A197" s="105" t="s">
        <v>136</v>
      </c>
      <c r="B197" s="105"/>
      <c r="C197" s="106">
        <v>0.7446661</v>
      </c>
      <c r="D197" s="106"/>
      <c r="E197" s="106">
        <v>0.80281820000000004</v>
      </c>
      <c r="F197" s="1"/>
    </row>
    <row r="198" spans="1:6" x14ac:dyDescent="0.2">
      <c r="A198" s="105" t="s">
        <v>137</v>
      </c>
      <c r="B198" s="105"/>
      <c r="C198" s="106">
        <v>0.59400209999999998</v>
      </c>
      <c r="D198" s="106"/>
      <c r="E198" s="106">
        <v>0.91261749999999997</v>
      </c>
      <c r="F198" s="1"/>
    </row>
    <row r="199" spans="1:6" x14ac:dyDescent="0.2">
      <c r="A199" s="105" t="s">
        <v>138</v>
      </c>
      <c r="B199" s="105"/>
      <c r="C199" s="106">
        <v>4.4274599999999997E-2</v>
      </c>
      <c r="D199" s="106"/>
      <c r="E199" s="106">
        <v>0.99587570000000003</v>
      </c>
      <c r="F199" s="1"/>
    </row>
    <row r="200" spans="1:6" x14ac:dyDescent="0.2">
      <c r="A200" s="105" t="s">
        <v>139</v>
      </c>
      <c r="B200" s="105"/>
      <c r="C200" s="106">
        <v>0.41959809999999997</v>
      </c>
      <c r="D200" s="106"/>
      <c r="E200" s="106">
        <v>0.92740909999999999</v>
      </c>
      <c r="F200" s="1"/>
    </row>
    <row r="201" spans="1:6" x14ac:dyDescent="0.2">
      <c r="A201" s="105" t="s">
        <v>140</v>
      </c>
      <c r="B201" s="105"/>
      <c r="C201" s="106">
        <v>0.26028620000000002</v>
      </c>
      <c r="D201" s="106"/>
      <c r="E201" s="106">
        <v>0.89756250000000004</v>
      </c>
      <c r="F201" s="1"/>
    </row>
    <row r="202" spans="1:6" x14ac:dyDescent="0.2">
      <c r="A202" s="105" t="s">
        <v>141</v>
      </c>
      <c r="B202" s="105"/>
      <c r="C202" s="106">
        <v>-0.73538210000000004</v>
      </c>
      <c r="D202" s="106"/>
      <c r="E202" s="106">
        <v>0.90036939999999999</v>
      </c>
      <c r="F202" s="1"/>
    </row>
    <row r="203" spans="1:6" x14ac:dyDescent="0.2">
      <c r="A203" s="105" t="s">
        <v>142</v>
      </c>
      <c r="B203" s="105"/>
      <c r="C203" s="106">
        <v>-0.13777220000000001</v>
      </c>
      <c r="D203" s="106"/>
      <c r="E203" s="106">
        <v>0.926427</v>
      </c>
      <c r="F203" s="1"/>
    </row>
    <row r="204" spans="1:6" x14ac:dyDescent="0.2">
      <c r="A204" s="105" t="s">
        <v>143</v>
      </c>
      <c r="B204" s="105"/>
      <c r="C204" s="106">
        <v>-2.81596E-2</v>
      </c>
      <c r="D204" s="106"/>
      <c r="E204" s="106">
        <v>0.34526190000000001</v>
      </c>
      <c r="F204" s="1"/>
    </row>
    <row r="205" spans="1:6" x14ac:dyDescent="0.2">
      <c r="A205" s="105" t="s">
        <v>144</v>
      </c>
      <c r="B205" s="105"/>
      <c r="C205" s="106">
        <v>-1.2350699999999999E-2</v>
      </c>
      <c r="D205" s="106"/>
      <c r="E205" s="106">
        <v>8.5036600000000004E-2</v>
      </c>
      <c r="F205" s="1"/>
    </row>
    <row r="206" spans="1:6" x14ac:dyDescent="0.2">
      <c r="A206" s="105" t="s">
        <v>145</v>
      </c>
      <c r="B206" s="105"/>
      <c r="C206" s="106">
        <v>0.2155764</v>
      </c>
      <c r="D206" s="106"/>
      <c r="E206" s="106">
        <v>0.11092100000000001</v>
      </c>
      <c r="F206" s="1"/>
    </row>
    <row r="207" spans="1:6" x14ac:dyDescent="0.2">
      <c r="A207" s="105" t="s">
        <v>146</v>
      </c>
      <c r="B207" s="105"/>
      <c r="C207" s="106">
        <v>8.6095000000000008E-3</v>
      </c>
      <c r="D207" s="106"/>
      <c r="E207" s="106">
        <v>0.1542974</v>
      </c>
      <c r="F207" s="1"/>
    </row>
    <row r="208" spans="1:6" x14ac:dyDescent="0.2">
      <c r="A208" s="105" t="s">
        <v>147</v>
      </c>
      <c r="B208" s="105"/>
      <c r="C208" s="106">
        <v>5.6968000000000001E-3</v>
      </c>
      <c r="D208" s="106"/>
      <c r="E208" s="106">
        <v>2.07011E-2</v>
      </c>
      <c r="F208" s="1"/>
    </row>
    <row r="209" spans="1:6" x14ac:dyDescent="0.2">
      <c r="A209" s="105" t="s">
        <v>148</v>
      </c>
      <c r="B209" s="105"/>
      <c r="C209" s="106">
        <v>-0.77261729999999995</v>
      </c>
      <c r="D209" s="106"/>
      <c r="E209" s="106">
        <v>0.4026769</v>
      </c>
      <c r="F209" s="1"/>
    </row>
    <row r="210" spans="1:6" x14ac:dyDescent="0.2">
      <c r="A210" s="105" t="s">
        <v>149</v>
      </c>
      <c r="B210" s="105"/>
      <c r="C210" s="106">
        <v>6.8918E-3</v>
      </c>
      <c r="D210" s="106"/>
      <c r="E210" s="106">
        <v>1.1036000000000001E-2</v>
      </c>
      <c r="F210" s="1"/>
    </row>
    <row r="211" spans="1:6" x14ac:dyDescent="0.2">
      <c r="A211" s="105" t="s">
        <v>150</v>
      </c>
      <c r="B211" s="105"/>
      <c r="C211" s="106">
        <v>-3.8221000000000002E-3</v>
      </c>
      <c r="D211" s="106"/>
      <c r="E211" s="106">
        <v>7.8207999999999993E-3</v>
      </c>
      <c r="F211" s="1"/>
    </row>
    <row r="212" spans="1:6" x14ac:dyDescent="0.2">
      <c r="A212" s="105" t="s">
        <v>151</v>
      </c>
      <c r="B212" s="105"/>
      <c r="C212" s="106">
        <v>-0.12199740000000001</v>
      </c>
      <c r="D212" s="106"/>
      <c r="E212" s="106">
        <v>0.1101444</v>
      </c>
      <c r="F212" s="1"/>
    </row>
    <row r="213" spans="1:6" x14ac:dyDescent="0.2">
      <c r="A213" s="105" t="s">
        <v>152</v>
      </c>
      <c r="B213" s="105"/>
      <c r="C213" s="106">
        <v>-7.4080499999999994E-2</v>
      </c>
      <c r="D213" s="106"/>
      <c r="E213" s="106">
        <v>1.9929800000000001E-2</v>
      </c>
      <c r="F213" s="1"/>
    </row>
    <row r="214" spans="1:6" x14ac:dyDescent="0.2">
      <c r="A214" s="105" t="s">
        <v>153</v>
      </c>
      <c r="B214" s="105"/>
      <c r="C214" s="106">
        <v>-0.26039269999999998</v>
      </c>
      <c r="D214" s="106"/>
      <c r="E214" s="106">
        <v>0.1488785</v>
      </c>
      <c r="F214" s="1"/>
    </row>
    <row r="215" spans="1:6" x14ac:dyDescent="0.2">
      <c r="A215" s="105" t="s">
        <v>154</v>
      </c>
      <c r="B215" s="105"/>
      <c r="C215" s="106">
        <v>-7.4029800000000007E-2</v>
      </c>
      <c r="D215" s="106"/>
      <c r="E215" s="106">
        <v>5.1039399999999999E-2</v>
      </c>
      <c r="F215" s="1"/>
    </row>
    <row r="216" spans="1:6" x14ac:dyDescent="0.2">
      <c r="A216" s="105" t="s">
        <v>155</v>
      </c>
      <c r="B216" s="105"/>
      <c r="C216" s="106">
        <v>0.42081410000000002</v>
      </c>
      <c r="D216" s="106"/>
      <c r="E216" s="106">
        <v>0.102085</v>
      </c>
      <c r="F216" s="1"/>
    </row>
    <row r="217" spans="1:6" x14ac:dyDescent="0.2">
      <c r="A217" s="105" t="s">
        <v>156</v>
      </c>
      <c r="B217" s="105"/>
      <c r="C217" s="106">
        <v>-6.76924E-2</v>
      </c>
      <c r="D217" s="106"/>
      <c r="E217" s="106">
        <v>4.9607199999999997E-2</v>
      </c>
      <c r="F217" s="1"/>
    </row>
    <row r="218" spans="1:6" x14ac:dyDescent="0.2">
      <c r="A218" s="105" t="s">
        <v>157</v>
      </c>
      <c r="B218" s="105"/>
      <c r="C218" s="106">
        <v>-2.4509999999999999E-4</v>
      </c>
      <c r="D218" s="106"/>
      <c r="E218" s="106">
        <v>0.1490475</v>
      </c>
      <c r="F218" s="1"/>
    </row>
    <row r="219" spans="1:6" x14ac:dyDescent="0.2">
      <c r="A219" s="105" t="s">
        <v>158</v>
      </c>
      <c r="B219" s="105"/>
      <c r="C219" s="106">
        <v>1.03269E-2</v>
      </c>
      <c r="D219" s="106"/>
      <c r="E219" s="106">
        <v>4.7431500000000001E-2</v>
      </c>
      <c r="F219" s="1"/>
    </row>
    <row r="220" spans="1:6" x14ac:dyDescent="0.2">
      <c r="A220" s="105" t="s">
        <v>159</v>
      </c>
      <c r="B220" s="105"/>
      <c r="C220" s="106">
        <v>5.4539499999999998E-2</v>
      </c>
      <c r="D220" s="106"/>
      <c r="E220" s="106">
        <v>8.02784E-2</v>
      </c>
      <c r="F220" s="1"/>
    </row>
    <row r="221" spans="1:6" x14ac:dyDescent="0.2">
      <c r="A221" s="105" t="s">
        <v>160</v>
      </c>
      <c r="B221" s="105"/>
      <c r="C221" s="106">
        <v>0.43582470000000001</v>
      </c>
      <c r="D221" s="106"/>
      <c r="E221" s="106">
        <v>0.32882929999999999</v>
      </c>
      <c r="F221" s="1"/>
    </row>
    <row r="222" spans="1:6" x14ac:dyDescent="0.2">
      <c r="A222" s="105" t="s">
        <v>161</v>
      </c>
      <c r="B222" s="105"/>
      <c r="C222" s="106">
        <v>-7.4283999999999999E-3</v>
      </c>
      <c r="D222" s="106"/>
      <c r="E222" s="106">
        <v>0.1006678</v>
      </c>
      <c r="F222" s="1"/>
    </row>
    <row r="223" spans="1:6" x14ac:dyDescent="0.2">
      <c r="A223" s="105" t="s">
        <v>162</v>
      </c>
      <c r="B223" s="105"/>
      <c r="C223" s="106">
        <v>-0.17785239999999999</v>
      </c>
      <c r="D223" s="106"/>
      <c r="E223" s="106">
        <v>0.11124149999999999</v>
      </c>
      <c r="F223" s="1"/>
    </row>
    <row r="224" spans="1:6" x14ac:dyDescent="0.2">
      <c r="A224" s="105" t="s">
        <v>163</v>
      </c>
      <c r="B224" s="105"/>
      <c r="C224" s="106">
        <v>-1.5004679999999999</v>
      </c>
      <c r="D224" s="106"/>
      <c r="E224" s="106">
        <v>0.28348519999999999</v>
      </c>
      <c r="F224" s="1"/>
    </row>
    <row r="225" spans="1:6" x14ac:dyDescent="0.2">
      <c r="A225" s="105" t="s">
        <v>164</v>
      </c>
      <c r="B225" s="105"/>
      <c r="C225" s="106">
        <v>-0.67915490000000001</v>
      </c>
      <c r="D225" s="106"/>
      <c r="E225" s="106">
        <v>1.012745</v>
      </c>
      <c r="F225" s="1"/>
    </row>
    <row r="226" spans="1:6" x14ac:dyDescent="0.2">
      <c r="A226" s="105" t="s">
        <v>165</v>
      </c>
      <c r="B226" s="105"/>
      <c r="C226" s="106">
        <v>2.2797459999999998</v>
      </c>
      <c r="D226" s="106"/>
      <c r="E226" s="106">
        <v>1.155789</v>
      </c>
      <c r="F226" s="1"/>
    </row>
    <row r="227" spans="1:6" x14ac:dyDescent="0.2">
      <c r="A227" s="105" t="s">
        <v>166</v>
      </c>
      <c r="B227" s="105"/>
      <c r="C227" s="106">
        <v>-1.3130710000000001</v>
      </c>
      <c r="D227" s="106"/>
      <c r="E227" s="106">
        <v>0.30815160000000003</v>
      </c>
      <c r="F227" s="1"/>
    </row>
    <row r="228" spans="1:6" x14ac:dyDescent="0.2">
      <c r="A228" s="105" t="s">
        <v>167</v>
      </c>
      <c r="B228" s="105"/>
      <c r="C228" s="106">
        <v>0.52908540000000004</v>
      </c>
      <c r="D228" s="106"/>
      <c r="E228" s="106">
        <v>0.57004619999999995</v>
      </c>
      <c r="F228" s="1"/>
    </row>
    <row r="229" spans="1:6" x14ac:dyDescent="0.2">
      <c r="A229" s="105" t="s">
        <v>168</v>
      </c>
      <c r="B229" s="105"/>
      <c r="C229" s="106">
        <v>-9.3390000000000001E-3</v>
      </c>
      <c r="D229" s="106"/>
      <c r="E229" s="106">
        <v>2.7412700000000002E-2</v>
      </c>
      <c r="F229" s="1"/>
    </row>
    <row r="230" spans="1:6" x14ac:dyDescent="0.2">
      <c r="A230" s="105" t="s">
        <v>169</v>
      </c>
      <c r="B230" s="105"/>
      <c r="C230" s="106">
        <v>-1.4419999999999999E-3</v>
      </c>
      <c r="D230" s="106"/>
      <c r="E230" s="106">
        <v>2.6918000000000001E-2</v>
      </c>
      <c r="F230" s="1"/>
    </row>
    <row r="231" spans="1:6" x14ac:dyDescent="0.2">
      <c r="A231" s="105" t="s">
        <v>170</v>
      </c>
      <c r="B231" s="105"/>
      <c r="C231" s="106">
        <v>1.14226E-2</v>
      </c>
      <c r="D231" s="106"/>
      <c r="E231" s="106">
        <v>2.8111799999999999E-2</v>
      </c>
      <c r="F231" s="1"/>
    </row>
    <row r="232" spans="1:6" x14ac:dyDescent="0.2">
      <c r="A232" s="105" t="s">
        <v>171</v>
      </c>
      <c r="B232" s="105"/>
      <c r="C232" s="106">
        <v>-4.1650999999999997E-3</v>
      </c>
      <c r="D232" s="106"/>
      <c r="E232" s="106">
        <v>3.0811999999999999E-2</v>
      </c>
      <c r="F232" s="1"/>
    </row>
    <row r="233" spans="1:6" x14ac:dyDescent="0.2">
      <c r="A233" s="105" t="s">
        <v>172</v>
      </c>
      <c r="B233" s="105"/>
      <c r="C233" s="106">
        <v>1.0951999999999999E-3</v>
      </c>
      <c r="D233" s="106"/>
      <c r="E233" s="106">
        <v>1.8979099999999999E-2</v>
      </c>
      <c r="F233" s="1"/>
    </row>
    <row r="234" spans="1:6" x14ac:dyDescent="0.2">
      <c r="A234" s="105" t="s">
        <v>173</v>
      </c>
      <c r="B234" s="105"/>
      <c r="C234" s="106">
        <v>-2.351E-4</v>
      </c>
      <c r="D234" s="106"/>
      <c r="E234" s="106">
        <v>2.6592600000000001E-2</v>
      </c>
      <c r="F234" s="1"/>
    </row>
    <row r="235" spans="1:6" x14ac:dyDescent="0.2">
      <c r="A235" s="105" t="s">
        <v>174</v>
      </c>
      <c r="B235" s="105"/>
      <c r="C235" s="106">
        <v>-0.1278465</v>
      </c>
      <c r="D235" s="106"/>
      <c r="E235" s="106">
        <v>0.2361634</v>
      </c>
      <c r="F235" s="1"/>
    </row>
    <row r="236" spans="1:6" x14ac:dyDescent="0.2">
      <c r="A236" s="105" t="s">
        <v>175</v>
      </c>
      <c r="B236" s="105"/>
      <c r="C236" s="106">
        <v>-0.11826059999999999</v>
      </c>
      <c r="D236" s="106"/>
      <c r="E236" s="106">
        <v>0.24896399999999999</v>
      </c>
      <c r="F236" s="1"/>
    </row>
    <row r="237" spans="1:6" x14ac:dyDescent="0.2">
      <c r="A237" s="105" t="s">
        <v>176</v>
      </c>
      <c r="B237" s="105"/>
      <c r="C237" s="106">
        <v>8.1857000000000006E-3</v>
      </c>
      <c r="D237" s="106"/>
      <c r="E237" s="106">
        <v>3.4858899999999998E-2</v>
      </c>
      <c r="F237" s="1"/>
    </row>
    <row r="238" spans="1:6" x14ac:dyDescent="0.2">
      <c r="A238" s="105" t="s">
        <v>177</v>
      </c>
      <c r="B238" s="105"/>
      <c r="C238" s="106">
        <v>4.3159000000000001E-3</v>
      </c>
      <c r="D238" s="106"/>
      <c r="E238" s="106">
        <v>6.5763999999999996E-3</v>
      </c>
      <c r="F238" s="1"/>
    </row>
    <row r="239" spans="1:6" x14ac:dyDescent="0.2">
      <c r="A239" s="105" t="s">
        <v>178</v>
      </c>
      <c r="B239" s="105"/>
      <c r="C239" s="106">
        <v>-5.1437900000000002E-2</v>
      </c>
      <c r="D239" s="106"/>
      <c r="E239" s="106">
        <v>2.76379E-2</v>
      </c>
      <c r="F239" s="1"/>
    </row>
    <row r="240" spans="1:6" x14ac:dyDescent="0.2">
      <c r="A240" s="105" t="s">
        <v>179</v>
      </c>
      <c r="B240" s="105"/>
      <c r="C240" s="106">
        <v>-7.3682700000000004E-2</v>
      </c>
      <c r="D240" s="106"/>
      <c r="E240" s="106">
        <v>2.01572E-2</v>
      </c>
      <c r="F240" s="1"/>
    </row>
    <row r="241" spans="1:6" x14ac:dyDescent="0.2">
      <c r="A241" s="105" t="s">
        <v>180</v>
      </c>
      <c r="B241" s="105"/>
      <c r="C241" s="106">
        <v>-3.4900399999999998E-2</v>
      </c>
      <c r="D241" s="106"/>
      <c r="E241" s="106">
        <v>6.9995699999999994E-2</v>
      </c>
      <c r="F241" s="1"/>
    </row>
    <row r="242" spans="1:6" x14ac:dyDescent="0.2">
      <c r="A242" s="105" t="s">
        <v>181</v>
      </c>
      <c r="B242" s="105"/>
      <c r="C242" s="106">
        <v>-2.4353999999999999E-3</v>
      </c>
      <c r="D242" s="106"/>
      <c r="E242" s="106">
        <v>2.0474900000000001E-2</v>
      </c>
      <c r="F242" s="1"/>
    </row>
    <row r="243" spans="1:6" x14ac:dyDescent="0.2">
      <c r="A243" s="105" t="s">
        <v>182</v>
      </c>
      <c r="B243" s="105"/>
      <c r="C243" s="106">
        <v>-0.6768672</v>
      </c>
      <c r="D243" s="106"/>
      <c r="E243" s="106">
        <v>0.96088059999999997</v>
      </c>
      <c r="F243" s="1"/>
    </row>
    <row r="244" spans="1:6" x14ac:dyDescent="0.2">
      <c r="A244" s="105" t="s">
        <v>183</v>
      </c>
      <c r="B244" s="105"/>
      <c r="C244" s="106">
        <v>3.4895599999999999E-2</v>
      </c>
      <c r="D244" s="106"/>
      <c r="E244" s="106">
        <v>3.1451300000000001E-2</v>
      </c>
      <c r="F244" s="1"/>
    </row>
    <row r="245" spans="1:6" x14ac:dyDescent="0.2">
      <c r="A245" s="105" t="s">
        <v>184</v>
      </c>
      <c r="B245" s="105"/>
      <c r="C245" s="106">
        <v>2.0624799999999999E-2</v>
      </c>
      <c r="D245" s="106"/>
      <c r="E245" s="106">
        <v>2.2818499999999999E-2</v>
      </c>
      <c r="F245" s="1"/>
    </row>
    <row r="246" spans="1:6" x14ac:dyDescent="0.2">
      <c r="A246" s="105" t="s">
        <v>185</v>
      </c>
      <c r="B246" s="105"/>
      <c r="C246" s="106">
        <v>5.9559099999999997E-2</v>
      </c>
      <c r="D246" s="106"/>
      <c r="E246" s="106">
        <v>2.5503499999999998E-2</v>
      </c>
      <c r="F246" s="1"/>
    </row>
    <row r="247" spans="1:6" x14ac:dyDescent="0.2">
      <c r="A247" s="105" t="s">
        <v>186</v>
      </c>
      <c r="B247" s="105"/>
      <c r="C247" s="106">
        <v>1.04457E-2</v>
      </c>
      <c r="D247" s="106"/>
      <c r="E247" s="106">
        <v>2.2854099999999999E-2</v>
      </c>
      <c r="F247" s="1"/>
    </row>
    <row r="248" spans="1:6" x14ac:dyDescent="0.2">
      <c r="A248" s="105" t="s">
        <v>187</v>
      </c>
      <c r="B248" s="105"/>
      <c r="C248" s="106">
        <v>-1.21703E-2</v>
      </c>
      <c r="D248" s="106"/>
      <c r="E248" s="106">
        <v>2.7055599999999999E-2</v>
      </c>
      <c r="F248" s="1"/>
    </row>
    <row r="249" spans="1:6" x14ac:dyDescent="0.2">
      <c r="A249" s="105" t="s">
        <v>188</v>
      </c>
      <c r="B249" s="105"/>
      <c r="C249" s="106">
        <v>5.2136799999999997E-2</v>
      </c>
      <c r="D249" s="106"/>
      <c r="E249" s="106">
        <v>4.6574999999999998E-2</v>
      </c>
      <c r="F249" s="1"/>
    </row>
    <row r="250" spans="1:6" x14ac:dyDescent="0.2">
      <c r="A250" s="105" t="s">
        <v>189</v>
      </c>
      <c r="B250" s="105"/>
      <c r="C250" s="106">
        <v>-2.7980000000000002E-4</v>
      </c>
      <c r="D250" s="106"/>
      <c r="E250" s="106">
        <v>1.1617999999999999E-3</v>
      </c>
      <c r="F250" s="1"/>
    </row>
    <row r="251" spans="1:6" x14ac:dyDescent="0.2">
      <c r="A251" s="105" t="s">
        <v>190</v>
      </c>
      <c r="B251" s="105"/>
      <c r="C251" s="106">
        <v>-5.6638000000000001E-3</v>
      </c>
      <c r="D251" s="106"/>
      <c r="E251" s="106">
        <v>2.12087E-2</v>
      </c>
      <c r="F251" s="1"/>
    </row>
    <row r="252" spans="1:6" x14ac:dyDescent="0.2">
      <c r="A252" s="105" t="s">
        <v>191</v>
      </c>
      <c r="B252" s="105"/>
      <c r="C252" s="106">
        <v>2.5181800000000001E-2</v>
      </c>
      <c r="D252" s="106"/>
      <c r="E252" s="106">
        <v>2.9442099999999999E-2</v>
      </c>
      <c r="F252" s="1"/>
    </row>
    <row r="253" spans="1:6" x14ac:dyDescent="0.2">
      <c r="A253" s="105" t="s">
        <v>192</v>
      </c>
      <c r="B253" s="105"/>
      <c r="C253" s="106">
        <v>-9.2759000000000001E-3</v>
      </c>
      <c r="D253" s="106"/>
      <c r="E253" s="106">
        <v>3.33491E-2</v>
      </c>
      <c r="F253" s="1"/>
    </row>
    <row r="254" spans="1:6" x14ac:dyDescent="0.2">
      <c r="A254" s="105" t="s">
        <v>193</v>
      </c>
      <c r="B254" s="105"/>
      <c r="C254" s="106">
        <v>3.1800200000000001E-2</v>
      </c>
      <c r="D254" s="106"/>
      <c r="E254" s="106">
        <v>3.6267399999999998E-2</v>
      </c>
      <c r="F254" s="1"/>
    </row>
    <row r="255" spans="1:6" x14ac:dyDescent="0.2">
      <c r="A255" s="105" t="s">
        <v>194</v>
      </c>
      <c r="B255" s="105"/>
      <c r="C255" s="106">
        <v>-3.5701499999999997E-2</v>
      </c>
      <c r="D255" s="106"/>
      <c r="E255" s="106">
        <v>3.8762600000000001E-2</v>
      </c>
      <c r="F255" s="1"/>
    </row>
    <row r="256" spans="1:6" x14ac:dyDescent="0.2">
      <c r="A256" s="105" t="s">
        <v>195</v>
      </c>
      <c r="B256" s="105"/>
      <c r="C256" s="106">
        <v>-4.7123100000000001E-2</v>
      </c>
      <c r="D256" s="106"/>
      <c r="E256" s="106">
        <v>3.1970600000000002E-2</v>
      </c>
      <c r="F256" s="1"/>
    </row>
    <row r="257" spans="1:6" x14ac:dyDescent="0.2">
      <c r="A257" s="105" t="s">
        <v>196</v>
      </c>
      <c r="B257" s="105"/>
      <c r="C257" s="106">
        <v>5.8497000000000002E-3</v>
      </c>
      <c r="D257" s="106"/>
      <c r="E257" s="106">
        <v>1.7180500000000001E-2</v>
      </c>
      <c r="F257" s="1"/>
    </row>
    <row r="258" spans="1:6" x14ac:dyDescent="0.2">
      <c r="A258" s="105" t="s">
        <v>197</v>
      </c>
      <c r="B258" s="105"/>
      <c r="C258" s="106">
        <v>3.7293300000000001E-2</v>
      </c>
      <c r="D258" s="106"/>
      <c r="E258" s="106">
        <v>2.2237099999999999E-2</v>
      </c>
      <c r="F258" s="1"/>
    </row>
    <row r="259" spans="1:6" x14ac:dyDescent="0.2">
      <c r="A259" s="105" t="s">
        <v>198</v>
      </c>
      <c r="B259" s="105"/>
      <c r="C259" s="106">
        <v>2.9353600000000001E-2</v>
      </c>
      <c r="D259" s="106"/>
      <c r="E259" s="106">
        <v>1.7571E-2</v>
      </c>
      <c r="F259" s="1"/>
    </row>
    <row r="260" spans="1:6" x14ac:dyDescent="0.2">
      <c r="A260" s="105" t="s">
        <v>199</v>
      </c>
      <c r="B260" s="105"/>
      <c r="C260" s="106">
        <v>8.5312100000000002E-2</v>
      </c>
      <c r="D260" s="106"/>
      <c r="E260" s="106">
        <v>4.7183000000000003E-2</v>
      </c>
      <c r="F260" s="1"/>
    </row>
    <row r="261" spans="1:6" x14ac:dyDescent="0.2">
      <c r="A261" s="105" t="s">
        <v>200</v>
      </c>
      <c r="B261" s="105"/>
      <c r="C261" s="106">
        <v>1.43331E-2</v>
      </c>
      <c r="D261" s="106"/>
      <c r="E261" s="106">
        <v>1.9081899999999999E-2</v>
      </c>
      <c r="F261" s="1"/>
    </row>
    <row r="262" spans="1:6" x14ac:dyDescent="0.2">
      <c r="A262" s="105" t="s">
        <v>201</v>
      </c>
      <c r="B262" s="105"/>
      <c r="C262" s="106">
        <v>-2.6830000000000002E-4</v>
      </c>
      <c r="D262" s="106"/>
      <c r="E262" s="106">
        <v>3.3917500000000003E-2</v>
      </c>
      <c r="F262" s="1"/>
    </row>
    <row r="263" spans="1:6" x14ac:dyDescent="0.2">
      <c r="A263" s="105" t="s">
        <v>202</v>
      </c>
      <c r="B263" s="105"/>
      <c r="C263" s="106">
        <v>-2.2636900000000001E-2</v>
      </c>
      <c r="D263" s="106"/>
      <c r="E263" s="106">
        <v>2.4336099999999999E-2</v>
      </c>
      <c r="F263" s="1"/>
    </row>
    <row r="264" spans="1:6" x14ac:dyDescent="0.2">
      <c r="A264" s="105" t="s">
        <v>203</v>
      </c>
      <c r="B264" s="105"/>
      <c r="C264" s="106">
        <v>-3.44239E-2</v>
      </c>
      <c r="D264" s="106"/>
      <c r="E264" s="106">
        <v>2.84517E-2</v>
      </c>
      <c r="F264" s="1"/>
    </row>
    <row r="265" spans="1:6" x14ac:dyDescent="0.2">
      <c r="A265" s="105" t="s">
        <v>204</v>
      </c>
      <c r="B265" s="105"/>
      <c r="C265" s="106">
        <v>5.019E-3</v>
      </c>
      <c r="D265" s="106"/>
      <c r="E265" s="106">
        <v>3.0195300000000001E-2</v>
      </c>
      <c r="F265" s="1"/>
    </row>
    <row r="266" spans="1:6" x14ac:dyDescent="0.2">
      <c r="A266" s="105" t="s">
        <v>205</v>
      </c>
      <c r="B266" s="105"/>
      <c r="C266" s="106">
        <v>2.09687E-2</v>
      </c>
      <c r="D266" s="106"/>
      <c r="E266" s="106">
        <v>3.18144E-2</v>
      </c>
      <c r="F266" s="1"/>
    </row>
    <row r="267" spans="1:6" x14ac:dyDescent="0.2">
      <c r="A267" s="105" t="s">
        <v>206</v>
      </c>
      <c r="B267" s="105"/>
      <c r="C267" s="106">
        <v>5.4673999999999999E-3</v>
      </c>
      <c r="D267" s="106"/>
      <c r="E267" s="106">
        <v>2.96656E-2</v>
      </c>
      <c r="F267" s="1"/>
    </row>
    <row r="268" spans="1:6" x14ac:dyDescent="0.2">
      <c r="A268" s="105" t="s">
        <v>207</v>
      </c>
      <c r="B268" s="105"/>
      <c r="C268" s="106">
        <v>1.13451E-2</v>
      </c>
      <c r="D268" s="106"/>
      <c r="E268" s="106">
        <v>2.7365E-2</v>
      </c>
      <c r="F268" s="1"/>
    </row>
    <row r="269" spans="1:6" x14ac:dyDescent="0.2">
      <c r="A269" s="105" t="s">
        <v>208</v>
      </c>
      <c r="B269" s="105"/>
      <c r="C269" s="106">
        <v>1.57003E-2</v>
      </c>
      <c r="D269" s="106"/>
      <c r="E269" s="106">
        <v>2.64018E-2</v>
      </c>
      <c r="F269" s="1"/>
    </row>
    <row r="270" spans="1:6" x14ac:dyDescent="0.2">
      <c r="A270" s="105" t="s">
        <v>209</v>
      </c>
      <c r="B270" s="105"/>
      <c r="C270" s="106">
        <v>-1.6349300000000001E-2</v>
      </c>
      <c r="D270" s="106"/>
      <c r="E270" s="106">
        <v>2.9182400000000001E-2</v>
      </c>
      <c r="F270" s="1"/>
    </row>
    <row r="271" spans="1:6" x14ac:dyDescent="0.2">
      <c r="A271" s="105" t="s">
        <v>210</v>
      </c>
      <c r="B271" s="105"/>
      <c r="C271" s="106">
        <v>2.232E-4</v>
      </c>
      <c r="D271" s="106"/>
      <c r="E271" s="106">
        <v>3.3550000000000002E-4</v>
      </c>
      <c r="F271" s="1"/>
    </row>
    <row r="272" spans="1:6" x14ac:dyDescent="0.2">
      <c r="A272" s="105" t="s">
        <v>211</v>
      </c>
      <c r="B272" s="105"/>
      <c r="C272" s="106">
        <v>9.8269999999999998E-4</v>
      </c>
      <c r="D272" s="106"/>
      <c r="E272" s="106">
        <v>3.8194000000000001E-3</v>
      </c>
      <c r="F272" s="1"/>
    </row>
    <row r="273" spans="1:6" x14ac:dyDescent="0.2">
      <c r="A273" s="105" t="s">
        <v>212</v>
      </c>
      <c r="B273" s="105"/>
      <c r="C273" s="106">
        <v>-1.285015</v>
      </c>
      <c r="D273" s="106"/>
      <c r="E273" s="106">
        <v>0.88395999999999997</v>
      </c>
      <c r="F273" s="1"/>
    </row>
    <row r="274" spans="1:6" x14ac:dyDescent="0.2">
      <c r="A274" s="105" t="s">
        <v>213</v>
      </c>
      <c r="B274" s="105"/>
      <c r="C274" s="106">
        <v>-1.417503</v>
      </c>
      <c r="D274" s="106"/>
      <c r="E274" s="106">
        <v>0.8574098</v>
      </c>
      <c r="F274" s="1"/>
    </row>
    <row r="275" spans="1:6" x14ac:dyDescent="0.2">
      <c r="A275" s="105" t="s">
        <v>214</v>
      </c>
      <c r="B275" s="105"/>
      <c r="C275" s="106">
        <v>-1.015188</v>
      </c>
      <c r="D275" s="106"/>
      <c r="E275" s="106">
        <v>0.76798509999999998</v>
      </c>
      <c r="F275" s="1"/>
    </row>
    <row r="276" spans="1:6" x14ac:dyDescent="0.2">
      <c r="A276" s="105" t="s">
        <v>215</v>
      </c>
      <c r="B276" s="105"/>
      <c r="C276" s="106">
        <v>-1.2136659999999999</v>
      </c>
      <c r="D276" s="106"/>
      <c r="E276" s="106">
        <v>0.79167909999999997</v>
      </c>
      <c r="F276" s="1"/>
    </row>
    <row r="277" spans="1:6" x14ac:dyDescent="0.2">
      <c r="A277" s="105" t="s">
        <v>216</v>
      </c>
      <c r="B277" s="105"/>
      <c r="C277" s="106">
        <v>1.1644749999999999</v>
      </c>
      <c r="D277" s="106"/>
      <c r="E277" s="106">
        <v>0.64513520000000002</v>
      </c>
      <c r="F277" s="1"/>
    </row>
    <row r="278" spans="1:6" x14ac:dyDescent="0.2">
      <c r="A278" s="105" t="s">
        <v>217</v>
      </c>
      <c r="B278" s="105"/>
      <c r="C278" s="106">
        <v>0.3697957</v>
      </c>
      <c r="D278" s="106"/>
      <c r="E278" s="106">
        <v>0.24977240000000001</v>
      </c>
      <c r="F278" s="1"/>
    </row>
    <row r="279" spans="1:6" x14ac:dyDescent="0.2">
      <c r="A279" s="105" t="s">
        <v>218</v>
      </c>
      <c r="B279" s="105"/>
      <c r="C279" s="106">
        <v>16.314579999999999</v>
      </c>
      <c r="D279" s="106"/>
      <c r="E279" s="106">
        <v>690.16099999999994</v>
      </c>
      <c r="F279" s="1"/>
    </row>
    <row r="280" spans="1:6" x14ac:dyDescent="0.2">
      <c r="A280" s="105" t="s">
        <v>219</v>
      </c>
      <c r="B280" s="105"/>
      <c r="C280" s="106">
        <v>0.75043210000000005</v>
      </c>
      <c r="D280" s="106"/>
      <c r="E280" s="106">
        <v>0.53840069999999995</v>
      </c>
      <c r="F280" s="1"/>
    </row>
    <row r="281" spans="1:6" x14ac:dyDescent="0.2">
      <c r="A281" s="105" t="s">
        <v>220</v>
      </c>
      <c r="B281" s="105"/>
      <c r="C281" s="106">
        <v>5.5855920000000001</v>
      </c>
      <c r="D281" s="106"/>
      <c r="E281" s="106">
        <v>2.2529530000000002</v>
      </c>
      <c r="F281" s="1"/>
    </row>
    <row r="282" spans="1:6" x14ac:dyDescent="0.2">
      <c r="A282" s="105" t="s">
        <v>221</v>
      </c>
      <c r="B282" s="105"/>
      <c r="C282" s="106">
        <v>0.58955900000000006</v>
      </c>
      <c r="D282" s="106"/>
      <c r="E282" s="106">
        <v>0.65466740000000001</v>
      </c>
      <c r="F282" s="1"/>
    </row>
    <row r="283" spans="1:6" x14ac:dyDescent="0.2">
      <c r="A283" s="105" t="s">
        <v>222</v>
      </c>
      <c r="B283" s="105"/>
      <c r="C283" s="106">
        <v>9.9204240000000006</v>
      </c>
      <c r="D283" s="106"/>
      <c r="E283" s="106">
        <v>1508.675</v>
      </c>
      <c r="F283" s="1"/>
    </row>
    <row r="284" spans="1:6" x14ac:dyDescent="0.2">
      <c r="A284" s="105" t="s">
        <v>223</v>
      </c>
      <c r="B284" s="105"/>
      <c r="C284" s="106">
        <v>9.2822100000000005E-2</v>
      </c>
      <c r="D284" s="106"/>
      <c r="E284" s="106">
        <v>0.81965010000000005</v>
      </c>
      <c r="F284" s="1"/>
    </row>
    <row r="285" spans="1:6" x14ac:dyDescent="0.2">
      <c r="A285" s="105" t="s">
        <v>224</v>
      </c>
      <c r="B285" s="105"/>
      <c r="C285" s="106">
        <v>-2.1318239999999999</v>
      </c>
      <c r="D285" s="106"/>
      <c r="E285" s="106">
        <v>0.72534849999999995</v>
      </c>
      <c r="F285" s="1"/>
    </row>
    <row r="286" spans="1:6" x14ac:dyDescent="0.2">
      <c r="A286" s="105" t="s">
        <v>225</v>
      </c>
      <c r="B286" s="105"/>
      <c r="C286" s="106">
        <v>-0.28748249999999997</v>
      </c>
      <c r="D286" s="106"/>
      <c r="E286" s="106">
        <v>0.80036350000000001</v>
      </c>
      <c r="F286" s="1"/>
    </row>
    <row r="287" spans="1:6" x14ac:dyDescent="0.2">
      <c r="A287" s="105" t="s">
        <v>226</v>
      </c>
      <c r="B287" s="105"/>
      <c r="C287" s="106">
        <v>0.3636064</v>
      </c>
      <c r="D287" s="106"/>
      <c r="E287" s="106">
        <v>0.68816339999999998</v>
      </c>
      <c r="F287" s="1"/>
    </row>
    <row r="288" spans="1:6" x14ac:dyDescent="0.2">
      <c r="A288" s="105" t="s">
        <v>227</v>
      </c>
      <c r="B288" s="105"/>
      <c r="C288" s="106">
        <v>-1.376331</v>
      </c>
      <c r="D288" s="106"/>
      <c r="E288" s="106">
        <v>0.78491290000000002</v>
      </c>
      <c r="F288" s="1"/>
    </row>
    <row r="289" spans="1:6" x14ac:dyDescent="0.2">
      <c r="A289" s="105" t="s">
        <v>228</v>
      </c>
      <c r="B289" s="105"/>
      <c r="C289" s="106">
        <v>1.609772</v>
      </c>
      <c r="D289" s="106"/>
      <c r="E289" s="106">
        <v>0.8396595</v>
      </c>
      <c r="F289" s="1"/>
    </row>
    <row r="290" spans="1:6" x14ac:dyDescent="0.2">
      <c r="A290" s="105" t="s">
        <v>229</v>
      </c>
      <c r="B290" s="105"/>
      <c r="C290" s="106">
        <v>-0.10516250000000001</v>
      </c>
      <c r="D290" s="106"/>
      <c r="E290" s="106">
        <v>4.3851399999999999E-2</v>
      </c>
      <c r="F290" s="1"/>
    </row>
    <row r="291" spans="1:6" x14ac:dyDescent="0.2">
      <c r="A291" s="105" t="s">
        <v>230</v>
      </c>
      <c r="B291" s="105"/>
      <c r="C291" s="106">
        <v>0.73042569999999996</v>
      </c>
      <c r="D291" s="106"/>
      <c r="E291" s="106">
        <v>1.1634359999999999</v>
      </c>
      <c r="F291" s="1"/>
    </row>
    <row r="292" spans="1:6" x14ac:dyDescent="0.2">
      <c r="A292" s="105" t="s">
        <v>231</v>
      </c>
      <c r="B292" s="105"/>
      <c r="C292" s="106">
        <v>7.7178399999999994E-2</v>
      </c>
      <c r="D292" s="106"/>
      <c r="E292" s="106">
        <v>1.125766</v>
      </c>
      <c r="F292" s="1"/>
    </row>
    <row r="293" spans="1:6" x14ac:dyDescent="0.2">
      <c r="A293" s="105" t="s">
        <v>232</v>
      </c>
      <c r="B293" s="105"/>
      <c r="C293" s="106">
        <v>-0.92873079999999997</v>
      </c>
      <c r="D293" s="106"/>
      <c r="E293" s="106">
        <v>1.254972</v>
      </c>
      <c r="F293" s="1"/>
    </row>
    <row r="294" spans="1:6" x14ac:dyDescent="0.2">
      <c r="A294" s="105" t="s">
        <v>233</v>
      </c>
      <c r="B294" s="105"/>
      <c r="C294" s="106">
        <v>5.1204899999999998E-2</v>
      </c>
      <c r="D294" s="106"/>
      <c r="E294" s="106">
        <v>1.104759</v>
      </c>
      <c r="F294" s="1"/>
    </row>
    <row r="295" spans="1:6" x14ac:dyDescent="0.2">
      <c r="A295" s="105" t="s">
        <v>234</v>
      </c>
      <c r="B295" s="105"/>
      <c r="C295" s="106">
        <v>0.38547540000000002</v>
      </c>
      <c r="D295" s="106"/>
      <c r="E295" s="106">
        <v>1.0124470000000001</v>
      </c>
      <c r="F295" s="1"/>
    </row>
    <row r="296" spans="1:6" x14ac:dyDescent="0.2">
      <c r="A296" s="105" t="s">
        <v>235</v>
      </c>
      <c r="B296" s="105"/>
      <c r="C296" s="106">
        <v>-0.94795799999999997</v>
      </c>
      <c r="D296" s="106"/>
      <c r="E296" s="106">
        <v>0.9490883</v>
      </c>
      <c r="F296" s="1"/>
    </row>
    <row r="297" spans="1:6" x14ac:dyDescent="0.2">
      <c r="A297" s="105" t="s">
        <v>236</v>
      </c>
      <c r="B297" s="105"/>
      <c r="C297" s="106">
        <v>0.2059589</v>
      </c>
      <c r="D297" s="106"/>
      <c r="E297" s="106">
        <v>0.44150279999999997</v>
      </c>
      <c r="F297" s="1"/>
    </row>
    <row r="298" spans="1:6" x14ac:dyDescent="0.2">
      <c r="A298" s="105" t="s">
        <v>237</v>
      </c>
      <c r="B298" s="105"/>
      <c r="C298" s="106">
        <v>-0.68287640000000005</v>
      </c>
      <c r="D298" s="106"/>
      <c r="E298" s="106">
        <v>0.54104730000000001</v>
      </c>
      <c r="F298" s="1"/>
    </row>
    <row r="299" spans="1:6" x14ac:dyDescent="0.2">
      <c r="A299" s="105" t="s">
        <v>238</v>
      </c>
      <c r="B299" s="105"/>
      <c r="C299" s="106">
        <v>0.40253169999999999</v>
      </c>
      <c r="D299" s="106"/>
      <c r="E299" s="106">
        <v>0.48690070000000002</v>
      </c>
      <c r="F299" s="1"/>
    </row>
    <row r="300" spans="1:6" x14ac:dyDescent="0.2">
      <c r="A300" s="105" t="s">
        <v>239</v>
      </c>
      <c r="B300" s="105"/>
      <c r="C300" s="106">
        <v>-9.7133300000000006E-2</v>
      </c>
      <c r="D300" s="106"/>
      <c r="E300" s="106">
        <v>1.5373159999999999</v>
      </c>
      <c r="F300" s="1"/>
    </row>
    <row r="301" spans="1:6" x14ac:dyDescent="0.2">
      <c r="A301" s="105" t="s">
        <v>240</v>
      </c>
      <c r="B301" s="105"/>
      <c r="C301" s="106">
        <v>15.38829</v>
      </c>
      <c r="D301" s="106"/>
      <c r="E301" s="106">
        <v>541.31560000000002</v>
      </c>
      <c r="F301" s="1"/>
    </row>
    <row r="302" spans="1:6" x14ac:dyDescent="0.2">
      <c r="A302" s="105" t="s">
        <v>241</v>
      </c>
      <c r="B302" s="105"/>
      <c r="C302" s="106">
        <v>0.53363830000000001</v>
      </c>
      <c r="D302" s="106"/>
      <c r="E302" s="106">
        <v>0.51766219999999996</v>
      </c>
      <c r="F302" s="1"/>
    </row>
    <row r="303" spans="1:6" x14ac:dyDescent="0.2">
      <c r="A303" s="105" t="s">
        <v>242</v>
      </c>
      <c r="B303" s="105"/>
      <c r="C303" s="106">
        <v>-9.4094399999999995E-2</v>
      </c>
      <c r="D303" s="106"/>
      <c r="E303" s="106">
        <v>0.50488520000000003</v>
      </c>
      <c r="F303" s="1"/>
    </row>
    <row r="304" spans="1:6" x14ac:dyDescent="0.2">
      <c r="A304" s="105" t="s">
        <v>243</v>
      </c>
      <c r="B304" s="105"/>
      <c r="C304" s="106">
        <v>-0.725804</v>
      </c>
      <c r="D304" s="106"/>
      <c r="E304" s="106">
        <v>0.85604720000000001</v>
      </c>
      <c r="F304" s="1"/>
    </row>
    <row r="305" spans="1:6" x14ac:dyDescent="0.2">
      <c r="A305" s="105" t="s">
        <v>244</v>
      </c>
      <c r="B305" s="105"/>
      <c r="C305" s="106">
        <v>-0.75341659999999999</v>
      </c>
      <c r="D305" s="106"/>
      <c r="E305" s="106">
        <v>0.71965460000000003</v>
      </c>
      <c r="F305" s="1"/>
    </row>
    <row r="306" spans="1:6" x14ac:dyDescent="0.2">
      <c r="A306" s="105" t="s">
        <v>245</v>
      </c>
      <c r="B306" s="105"/>
      <c r="C306" s="106">
        <v>-1.04983</v>
      </c>
      <c r="D306" s="106"/>
      <c r="E306" s="106">
        <v>0.71901060000000006</v>
      </c>
      <c r="F306" s="1"/>
    </row>
    <row r="307" spans="1:6" x14ac:dyDescent="0.2">
      <c r="A307" s="105" t="s">
        <v>246</v>
      </c>
      <c r="B307" s="105"/>
      <c r="C307" s="106">
        <v>-1.48289</v>
      </c>
      <c r="D307" s="106"/>
      <c r="E307" s="106">
        <v>0.76254180000000005</v>
      </c>
      <c r="F307" s="1"/>
    </row>
    <row r="308" spans="1:6" x14ac:dyDescent="0.2">
      <c r="A308" s="105" t="s">
        <v>247</v>
      </c>
      <c r="B308" s="105"/>
      <c r="C308" s="106">
        <v>0.2426181</v>
      </c>
      <c r="D308" s="106"/>
      <c r="E308" s="106">
        <v>0.59089380000000002</v>
      </c>
      <c r="F308" s="1"/>
    </row>
    <row r="309" spans="1:6" x14ac:dyDescent="0.2">
      <c r="A309" s="105" t="s">
        <v>248</v>
      </c>
      <c r="B309" s="105"/>
      <c r="C309" s="106">
        <v>-2.2446549999999998</v>
      </c>
      <c r="D309" s="106"/>
      <c r="E309" s="106">
        <v>0.74074419999999996</v>
      </c>
      <c r="F309" s="1"/>
    </row>
    <row r="310" spans="1:6" x14ac:dyDescent="0.2">
      <c r="A310" s="105" t="s">
        <v>249</v>
      </c>
      <c r="B310" s="105"/>
      <c r="C310" s="106">
        <v>-2.1522709999999998</v>
      </c>
      <c r="D310" s="106"/>
      <c r="E310" s="106">
        <v>0.75484119999999999</v>
      </c>
      <c r="F310" s="1"/>
    </row>
    <row r="311" spans="1:6" x14ac:dyDescent="0.2">
      <c r="A311" s="105" t="s">
        <v>250</v>
      </c>
      <c r="B311" s="105"/>
      <c r="C311" s="106">
        <v>-2.6525900000000002E-2</v>
      </c>
      <c r="D311" s="106"/>
      <c r="E311" s="106">
        <v>2.25472E-2</v>
      </c>
      <c r="F311" s="1"/>
    </row>
    <row r="312" spans="1:6" x14ac:dyDescent="0.2">
      <c r="A312" s="105" t="s">
        <v>251</v>
      </c>
      <c r="B312" s="105"/>
      <c r="C312" s="106">
        <v>-35.016300000000001</v>
      </c>
      <c r="D312" s="106"/>
      <c r="E312" s="106">
        <v>46.221980000000002</v>
      </c>
      <c r="F312" s="1"/>
    </row>
    <row r="313" spans="1:6" x14ac:dyDescent="0.2">
      <c r="A313" s="109" t="s">
        <v>253</v>
      </c>
      <c r="B313" s="109"/>
      <c r="C313" s="110">
        <v>3981.29</v>
      </c>
      <c r="D313" s="110"/>
      <c r="E313" s="110">
        <v>0</v>
      </c>
      <c r="F313" s="1"/>
    </row>
    <row r="314" spans="1:6" x14ac:dyDescent="0.2">
      <c r="A314" s="101" t="s">
        <v>254</v>
      </c>
      <c r="B314" s="101"/>
      <c r="C314" s="167">
        <v>0.32440000000000002</v>
      </c>
      <c r="D314" s="167"/>
      <c r="E314" s="167"/>
      <c r="F314" s="1"/>
    </row>
    <row r="315" spans="1:6" x14ac:dyDescent="0.2">
      <c r="A315" s="100" t="s">
        <v>47</v>
      </c>
      <c r="B315" s="100"/>
      <c r="C315" s="168">
        <v>-4146.1248999999998</v>
      </c>
      <c r="D315" s="168"/>
      <c r="E315" s="168"/>
      <c r="F315" s="1"/>
    </row>
    <row r="316" spans="1:6" ht="17" thickBot="1" x14ac:dyDescent="0.25">
      <c r="A316" s="111" t="s">
        <v>45</v>
      </c>
      <c r="B316" s="111"/>
      <c r="C316" s="169">
        <v>9325</v>
      </c>
      <c r="D316" s="169"/>
      <c r="E316" s="169"/>
      <c r="F316" s="1"/>
    </row>
    <row r="317" spans="1:6" ht="17" customHeight="1" thickTop="1" x14ac:dyDescent="0.2">
      <c r="A317" s="162" t="s">
        <v>255</v>
      </c>
      <c r="B317" s="162"/>
      <c r="C317" s="162"/>
      <c r="D317" s="162"/>
      <c r="E317" s="162"/>
      <c r="F317" s="1"/>
    </row>
    <row r="318" spans="1:6" x14ac:dyDescent="0.2">
      <c r="A318" s="163"/>
      <c r="B318" s="163"/>
      <c r="C318" s="163"/>
      <c r="D318" s="163"/>
      <c r="E318" s="163"/>
      <c r="F318" s="1"/>
    </row>
    <row r="319" spans="1:6" x14ac:dyDescent="0.2">
      <c r="A319" s="163"/>
      <c r="B319" s="163"/>
      <c r="C319" s="163"/>
      <c r="D319" s="163"/>
      <c r="E319" s="163"/>
      <c r="F319" s="1"/>
    </row>
    <row r="320" spans="1:6" x14ac:dyDescent="0.2">
      <c r="A320" s="163"/>
      <c r="B320" s="163"/>
      <c r="C320" s="163"/>
      <c r="D320" s="163"/>
      <c r="E320" s="163"/>
      <c r="F320" s="1"/>
    </row>
    <row r="321" spans="1:6" x14ac:dyDescent="0.2">
      <c r="A321" s="163"/>
      <c r="B321" s="163"/>
      <c r="C321" s="163"/>
      <c r="D321" s="163"/>
      <c r="E321" s="163"/>
      <c r="F321" s="1"/>
    </row>
    <row r="322" spans="1:6" x14ac:dyDescent="0.2">
      <c r="A322" s="163"/>
      <c r="B322" s="163"/>
      <c r="C322" s="163"/>
      <c r="D322" s="163"/>
      <c r="E322" s="163"/>
      <c r="F322" s="1"/>
    </row>
    <row r="323" spans="1:6" x14ac:dyDescent="0.2">
      <c r="A323" s="1"/>
      <c r="B323" s="1"/>
      <c r="C323" s="1"/>
      <c r="D323" s="1"/>
      <c r="E323" s="1"/>
      <c r="F323" s="1"/>
    </row>
  </sheetData>
  <mergeCells count="5">
    <mergeCell ref="A3:E3"/>
    <mergeCell ref="C314:E314"/>
    <mergeCell ref="C315:E315"/>
    <mergeCell ref="C316:E316"/>
    <mergeCell ref="A317:E3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F49C-04E0-2645-A79C-E46CAD3B7937}">
  <dimension ref="A1:P57"/>
  <sheetViews>
    <sheetView zoomScale="120" zoomScaleNormal="120" workbookViewId="0">
      <selection activeCell="R24" sqref="R24"/>
    </sheetView>
  </sheetViews>
  <sheetFormatPr baseColWidth="10" defaultRowHeight="16" x14ac:dyDescent="0.2"/>
  <cols>
    <col min="2" max="2" width="21.1640625" bestFit="1" customWidth="1"/>
    <col min="3" max="3" width="1.1640625" customWidth="1"/>
    <col min="4" max="4" width="6.33203125" customWidth="1"/>
    <col min="5" max="5" width="1.1640625" customWidth="1"/>
    <col min="6" max="6" width="6.33203125" customWidth="1"/>
    <col min="7" max="7" width="1.1640625" customWidth="1"/>
    <col min="8" max="8" width="6.33203125" customWidth="1"/>
    <col min="9" max="9" width="1.1640625" customWidth="1"/>
    <col min="10" max="10" width="6.33203125" customWidth="1"/>
    <col min="11" max="11" width="1.1640625" customWidth="1"/>
    <col min="12" max="12" width="6.33203125" customWidth="1"/>
    <col min="13" max="13" width="1.1640625" customWidth="1"/>
    <col min="14" max="14" width="6.33203125" customWidth="1"/>
    <col min="15" max="15" width="1.83203125" customWidth="1"/>
  </cols>
  <sheetData>
    <row r="1" spans="1:16" x14ac:dyDescent="0.2">
      <c r="A1" s="1"/>
      <c r="B1" s="1"/>
      <c r="C1" s="1"/>
      <c r="D1" s="1"/>
      <c r="E1" s="1"/>
      <c r="F1" s="1"/>
      <c r="G1" s="1"/>
      <c r="H1" s="1"/>
      <c r="I1" s="1"/>
      <c r="J1" s="1"/>
      <c r="K1" s="1"/>
      <c r="L1" s="1"/>
      <c r="M1" s="1"/>
      <c r="N1" s="1"/>
      <c r="O1" s="1"/>
      <c r="P1" s="1"/>
    </row>
    <row r="2" spans="1:16" ht="17" thickBot="1" x14ac:dyDescent="0.25">
      <c r="A2" s="1"/>
      <c r="B2" s="143" t="s">
        <v>256</v>
      </c>
      <c r="C2" s="170"/>
      <c r="D2" s="170"/>
      <c r="E2" s="170"/>
      <c r="F2" s="170"/>
      <c r="G2" s="170"/>
      <c r="H2" s="105"/>
      <c r="I2" s="105"/>
      <c r="J2" s="105"/>
      <c r="K2" s="105"/>
      <c r="L2" s="105"/>
      <c r="M2" s="105"/>
      <c r="N2" s="105"/>
      <c r="O2" s="1"/>
      <c r="P2" s="1"/>
    </row>
    <row r="3" spans="1:16" ht="17" thickTop="1" x14ac:dyDescent="0.2">
      <c r="A3" s="1"/>
      <c r="B3" s="23"/>
      <c r="C3" s="24"/>
      <c r="D3" s="171" t="s">
        <v>257</v>
      </c>
      <c r="E3" s="171"/>
      <c r="F3" s="171"/>
      <c r="G3" s="24"/>
      <c r="H3" s="171" t="s">
        <v>258</v>
      </c>
      <c r="I3" s="171"/>
      <c r="J3" s="171"/>
      <c r="K3" s="24"/>
      <c r="L3" s="171" t="s">
        <v>259</v>
      </c>
      <c r="M3" s="171"/>
      <c r="N3" s="171"/>
      <c r="O3" s="114"/>
      <c r="P3" s="1"/>
    </row>
    <row r="4" spans="1:16" x14ac:dyDescent="0.2">
      <c r="A4" s="1"/>
      <c r="B4" s="4" t="s">
        <v>39</v>
      </c>
      <c r="C4" s="6"/>
      <c r="D4" s="13" t="s">
        <v>42</v>
      </c>
      <c r="E4" s="7"/>
      <c r="F4" s="13" t="s">
        <v>41</v>
      </c>
      <c r="G4" s="6"/>
      <c r="H4" s="13" t="s">
        <v>42</v>
      </c>
      <c r="I4" s="7"/>
      <c r="J4" s="13" t="s">
        <v>41</v>
      </c>
      <c r="K4" s="6"/>
      <c r="L4" s="13" t="s">
        <v>42</v>
      </c>
      <c r="M4" s="7"/>
      <c r="N4" s="13" t="s">
        <v>41</v>
      </c>
      <c r="O4" s="115"/>
      <c r="P4" s="1"/>
    </row>
    <row r="5" spans="1:16" x14ac:dyDescent="0.2">
      <c r="A5" s="1"/>
      <c r="B5" s="25" t="s">
        <v>43</v>
      </c>
      <c r="C5" s="6"/>
      <c r="D5" s="7"/>
      <c r="E5" s="7"/>
      <c r="F5" s="7"/>
      <c r="G5" s="6"/>
      <c r="H5" s="7"/>
      <c r="I5" s="7"/>
      <c r="J5" s="7"/>
      <c r="K5" s="6"/>
      <c r="L5" s="7"/>
      <c r="M5" s="7"/>
      <c r="N5" s="7"/>
      <c r="O5" s="115"/>
      <c r="P5" s="1"/>
    </row>
    <row r="6" spans="1:16" x14ac:dyDescent="0.2">
      <c r="A6" s="1"/>
      <c r="B6" s="26" t="s">
        <v>15</v>
      </c>
      <c r="C6" s="26"/>
      <c r="D6" s="28">
        <v>-1</v>
      </c>
      <c r="E6" s="50"/>
      <c r="F6" s="28"/>
      <c r="G6" s="49"/>
      <c r="H6" s="28">
        <v>-1</v>
      </c>
      <c r="I6" s="50"/>
      <c r="J6" s="28"/>
      <c r="K6" s="49"/>
      <c r="L6" s="28">
        <v>-1</v>
      </c>
      <c r="M6" s="50"/>
      <c r="N6" s="28"/>
      <c r="O6" s="116"/>
      <c r="P6" s="1"/>
    </row>
    <row r="7" spans="1:16" x14ac:dyDescent="0.2">
      <c r="A7" s="1"/>
      <c r="B7" s="27" t="s">
        <v>17</v>
      </c>
      <c r="C7" s="26"/>
      <c r="D7" s="28">
        <v>0.29228691658783512</v>
      </c>
      <c r="E7" s="50"/>
      <c r="F7" s="28">
        <v>0.13244719999999999</v>
      </c>
      <c r="G7" s="49"/>
      <c r="H7" s="28">
        <v>0.28286789993845712</v>
      </c>
      <c r="I7" s="50"/>
      <c r="J7" s="28">
        <v>0.14475569999999999</v>
      </c>
      <c r="K7" s="49"/>
      <c r="L7" s="28">
        <v>-3.3336815361180487E-2</v>
      </c>
      <c r="M7" s="50"/>
      <c r="N7" s="28">
        <v>0.36894379999999999</v>
      </c>
      <c r="O7" s="116"/>
      <c r="P7" s="1"/>
    </row>
    <row r="8" spans="1:16" x14ac:dyDescent="0.2">
      <c r="A8" s="1"/>
      <c r="B8" s="14" t="s">
        <v>18</v>
      </c>
      <c r="C8" s="26"/>
      <c r="D8" s="28">
        <v>-0.51987047770517547</v>
      </c>
      <c r="E8" s="50"/>
      <c r="F8" s="28">
        <v>0.22532759999999999</v>
      </c>
      <c r="G8" s="49"/>
      <c r="H8" s="28">
        <v>-0.79620633168012178</v>
      </c>
      <c r="I8" s="50"/>
      <c r="J8" s="28">
        <v>0.21558569999999999</v>
      </c>
      <c r="K8" s="49"/>
      <c r="L8" s="28">
        <v>-0.87948725470485156</v>
      </c>
      <c r="M8" s="50"/>
      <c r="N8" s="28">
        <v>1.0523739999999999</v>
      </c>
      <c r="O8" s="116"/>
      <c r="P8" s="1"/>
    </row>
    <row r="9" spans="1:16" x14ac:dyDescent="0.2">
      <c r="A9" s="1"/>
      <c r="B9" s="27" t="s">
        <v>19</v>
      </c>
      <c r="C9" s="26"/>
      <c r="D9" s="28">
        <v>0.58370574795637653</v>
      </c>
      <c r="E9" s="50"/>
      <c r="F9" s="28">
        <v>0.1830842</v>
      </c>
      <c r="G9" s="49"/>
      <c r="H9" s="28">
        <v>0.57601536762842565</v>
      </c>
      <c r="I9" s="50"/>
      <c r="J9" s="28">
        <v>0.16665089999999999</v>
      </c>
      <c r="K9" s="49"/>
      <c r="L9" s="28">
        <v>0.27275997690413856</v>
      </c>
      <c r="M9" s="50"/>
      <c r="N9" s="28">
        <v>0.44758609999999999</v>
      </c>
      <c r="O9" s="116"/>
      <c r="P9" s="1"/>
    </row>
    <row r="10" spans="1:16" x14ac:dyDescent="0.2">
      <c r="A10" s="1"/>
      <c r="B10" s="14" t="s">
        <v>20</v>
      </c>
      <c r="C10" s="26"/>
      <c r="D10" s="28">
        <v>9.5788887142288E-3</v>
      </c>
      <c r="E10" s="50"/>
      <c r="F10" s="28">
        <v>1.4208000000000001E-3</v>
      </c>
      <c r="G10" s="49"/>
      <c r="H10" s="28">
        <v>9.5655794084639634E-3</v>
      </c>
      <c r="I10" s="50"/>
      <c r="J10" s="28">
        <v>1.4630999999999999E-3</v>
      </c>
      <c r="K10" s="49"/>
      <c r="L10" s="28">
        <v>9.0225542391423347E-3</v>
      </c>
      <c r="M10" s="50"/>
      <c r="N10" s="28">
        <v>3.0446000000000002E-3</v>
      </c>
      <c r="O10" s="116"/>
      <c r="P10" s="1"/>
    </row>
    <row r="11" spans="1:16" x14ac:dyDescent="0.2">
      <c r="A11" s="1"/>
      <c r="B11" s="14" t="s">
        <v>21</v>
      </c>
      <c r="C11" s="26"/>
      <c r="D11" s="28">
        <v>0.41596498873710436</v>
      </c>
      <c r="E11" s="50"/>
      <c r="F11" s="28">
        <v>0.1081312</v>
      </c>
      <c r="G11" s="49"/>
      <c r="H11" s="28">
        <v>0.424678890779423</v>
      </c>
      <c r="I11" s="50"/>
      <c r="J11" s="28">
        <v>0.10563889999999999</v>
      </c>
      <c r="K11" s="49"/>
      <c r="L11" s="28">
        <v>0.25148509680156661</v>
      </c>
      <c r="M11" s="50"/>
      <c r="N11" s="28">
        <v>0.18302019999999999</v>
      </c>
      <c r="O11" s="116"/>
      <c r="P11" s="1"/>
    </row>
    <row r="12" spans="1:16" x14ac:dyDescent="0.2">
      <c r="A12" s="1"/>
      <c r="B12" s="14" t="s">
        <v>22</v>
      </c>
      <c r="C12" s="26"/>
      <c r="D12" s="28">
        <v>2.8041655225537324E-3</v>
      </c>
      <c r="E12" s="50"/>
      <c r="F12" s="28">
        <v>6.3290999999999998E-3</v>
      </c>
      <c r="G12" s="49"/>
      <c r="H12" s="28">
        <v>-1.9624950222640555E-3</v>
      </c>
      <c r="I12" s="50"/>
      <c r="J12" s="28">
        <v>6.0946000000000004E-3</v>
      </c>
      <c r="K12" s="49"/>
      <c r="L12" s="28">
        <v>-8.6852745280838661E-4</v>
      </c>
      <c r="M12" s="50"/>
      <c r="N12" s="28">
        <v>9.8098999999999999E-3</v>
      </c>
      <c r="O12" s="116"/>
      <c r="P12" s="1"/>
    </row>
    <row r="13" spans="1:16" x14ac:dyDescent="0.2">
      <c r="A13" s="1"/>
      <c r="B13" s="14" t="s">
        <v>24</v>
      </c>
      <c r="C13" s="26"/>
      <c r="D13" s="28">
        <v>3.4650842194429383E-2</v>
      </c>
      <c r="E13" s="50"/>
      <c r="F13" s="28">
        <v>1.00739E-2</v>
      </c>
      <c r="G13" s="49"/>
      <c r="H13" s="28">
        <v>3.1548528400246169E-2</v>
      </c>
      <c r="I13" s="50"/>
      <c r="J13" s="28">
        <v>1.23546E-2</v>
      </c>
      <c r="K13" s="49"/>
      <c r="L13" s="28">
        <v>1.9848703505090319E-2</v>
      </c>
      <c r="M13" s="50"/>
      <c r="N13" s="28">
        <v>1.52853E-2</v>
      </c>
      <c r="O13" s="116"/>
      <c r="P13" s="1"/>
    </row>
    <row r="14" spans="1:16" x14ac:dyDescent="0.2">
      <c r="A14" s="1"/>
      <c r="B14" s="14" t="s">
        <v>25</v>
      </c>
      <c r="C14" s="26"/>
      <c r="D14" s="28">
        <v>-1.1174649861239035E-2</v>
      </c>
      <c r="E14" s="50"/>
      <c r="F14" s="28">
        <v>8.0251999999999997E-3</v>
      </c>
      <c r="G14" s="49"/>
      <c r="H14" s="28">
        <v>3.1775151142164142E-3</v>
      </c>
      <c r="I14" s="50"/>
      <c r="J14" s="28">
        <v>7.3156999999999996E-3</v>
      </c>
      <c r="K14" s="49"/>
      <c r="L14" s="28">
        <v>-6.2852510601701566E-3</v>
      </c>
      <c r="M14" s="50"/>
      <c r="N14" s="28">
        <v>1.1804800000000001E-2</v>
      </c>
      <c r="O14" s="116"/>
      <c r="P14" s="1"/>
    </row>
    <row r="15" spans="1:16" x14ac:dyDescent="0.2">
      <c r="A15" s="1"/>
      <c r="B15" s="14" t="s">
        <v>26</v>
      </c>
      <c r="C15" s="26"/>
      <c r="D15" s="28">
        <v>1.8718860194156802E-2</v>
      </c>
      <c r="E15" s="50"/>
      <c r="F15" s="28">
        <v>1.17556E-2</v>
      </c>
      <c r="G15" s="49"/>
      <c r="H15" s="28">
        <v>1.4482948991782211E-2</v>
      </c>
      <c r="I15" s="50"/>
      <c r="J15" s="28">
        <v>1.15161E-2</v>
      </c>
      <c r="K15" s="49"/>
      <c r="L15" s="28">
        <v>2.8286634808496813E-2</v>
      </c>
      <c r="M15" s="50"/>
      <c r="N15" s="28">
        <v>1.59282E-2</v>
      </c>
      <c r="O15" s="116"/>
      <c r="P15" s="1"/>
    </row>
    <row r="16" spans="1:16" x14ac:dyDescent="0.2">
      <c r="A16" s="1"/>
      <c r="B16" s="14" t="s">
        <v>27</v>
      </c>
      <c r="C16" s="26"/>
      <c r="D16" s="28">
        <v>0.66633927950434424</v>
      </c>
      <c r="E16" s="50"/>
      <c r="F16" s="28">
        <v>7.5133500000000006E-2</v>
      </c>
      <c r="G16" s="49"/>
      <c r="H16" s="28">
        <v>0.60987465155848397</v>
      </c>
      <c r="I16" s="50"/>
      <c r="J16" s="28">
        <v>7.1938100000000005E-2</v>
      </c>
      <c r="K16" s="49"/>
      <c r="L16" s="28">
        <v>0.38309888076654214</v>
      </c>
      <c r="M16" s="50"/>
      <c r="N16" s="28">
        <v>0.1642082</v>
      </c>
      <c r="O16" s="116"/>
      <c r="P16" s="1"/>
    </row>
    <row r="17" spans="1:16" x14ac:dyDescent="0.2">
      <c r="A17" s="1"/>
      <c r="B17" s="14" t="s">
        <v>28</v>
      </c>
      <c r="C17" s="26"/>
      <c r="D17" s="28">
        <v>8.961469760642865E-2</v>
      </c>
      <c r="E17" s="50"/>
      <c r="F17" s="28">
        <v>2.05668E-2</v>
      </c>
      <c r="G17" s="49"/>
      <c r="H17" s="28">
        <v>7.2460178112442541E-2</v>
      </c>
      <c r="I17" s="50"/>
      <c r="J17" s="28">
        <v>1.71094E-2</v>
      </c>
      <c r="K17" s="49"/>
      <c r="L17" s="28">
        <v>5.3833462239912193E-2</v>
      </c>
      <c r="M17" s="50"/>
      <c r="N17" s="28">
        <v>2.42741E-2</v>
      </c>
      <c r="O17" s="116"/>
      <c r="P17" s="1"/>
    </row>
    <row r="18" spans="1:16" x14ac:dyDescent="0.2">
      <c r="A18" s="1"/>
      <c r="B18" s="14" t="s">
        <v>23</v>
      </c>
      <c r="C18" s="26"/>
      <c r="D18" s="28">
        <v>0.46663183738975811</v>
      </c>
      <c r="E18" s="50"/>
      <c r="F18" s="28">
        <v>8.6356500000000003E-2</v>
      </c>
      <c r="G18" s="49"/>
      <c r="H18" s="28">
        <v>0.45054483582521815</v>
      </c>
      <c r="I18" s="50"/>
      <c r="J18" s="28">
        <v>8.1345799999999996E-2</v>
      </c>
      <c r="K18" s="49"/>
      <c r="L18" s="28">
        <v>0.35777750271347747</v>
      </c>
      <c r="M18" s="50"/>
      <c r="N18" s="28">
        <v>0.21270430000000001</v>
      </c>
      <c r="O18" s="116"/>
      <c r="P18" s="1"/>
    </row>
    <row r="19" spans="1:16" x14ac:dyDescent="0.2">
      <c r="A19" s="1"/>
      <c r="B19" s="14" t="s">
        <v>29</v>
      </c>
      <c r="C19" s="26"/>
      <c r="D19" s="28">
        <v>0.3019825952783079</v>
      </c>
      <c r="E19" s="50"/>
      <c r="F19" s="28">
        <v>7.5688500000000006E-2</v>
      </c>
      <c r="G19" s="49"/>
      <c r="H19" s="28">
        <v>0.2302673496723745</v>
      </c>
      <c r="I19" s="50"/>
      <c r="J19" s="28">
        <v>7.4319899999999994E-2</v>
      </c>
      <c r="K19" s="49"/>
      <c r="L19" s="28">
        <v>0.25352515967840372</v>
      </c>
      <c r="M19" s="50"/>
      <c r="N19" s="28">
        <v>0.13198660000000001</v>
      </c>
      <c r="O19" s="116"/>
      <c r="P19" s="1"/>
    </row>
    <row r="20" spans="1:16" x14ac:dyDescent="0.2">
      <c r="A20" s="1"/>
      <c r="B20" s="14" t="s">
        <v>30</v>
      </c>
      <c r="C20" s="26"/>
      <c r="D20" s="28">
        <v>2.5001839291364254</v>
      </c>
      <c r="E20" s="50"/>
      <c r="F20" s="28">
        <v>0.1202941</v>
      </c>
      <c r="G20" s="49"/>
      <c r="H20" s="28">
        <v>0.99218223943814943</v>
      </c>
      <c r="I20" s="50"/>
      <c r="J20" s="28">
        <v>0.17339470000000001</v>
      </c>
      <c r="K20" s="49"/>
      <c r="L20" s="28">
        <v>0.60279346876513695</v>
      </c>
      <c r="M20" s="50"/>
      <c r="N20" s="28">
        <v>0.40652179999999999</v>
      </c>
      <c r="O20" s="116"/>
      <c r="P20" s="1"/>
    </row>
    <row r="21" spans="1:16" x14ac:dyDescent="0.2">
      <c r="A21" s="1"/>
      <c r="B21" s="27" t="s">
        <v>31</v>
      </c>
      <c r="C21" s="26"/>
      <c r="D21" s="28">
        <v>0.8427623985324264</v>
      </c>
      <c r="E21" s="50"/>
      <c r="F21" s="28">
        <v>8.22161E-2</v>
      </c>
      <c r="G21" s="49"/>
      <c r="H21" s="28">
        <v>0.60177632769793288</v>
      </c>
      <c r="I21" s="50"/>
      <c r="J21" s="28">
        <v>8.1058699999999997E-2</v>
      </c>
      <c r="K21" s="49"/>
      <c r="L21" s="28">
        <v>0.44113796485966117</v>
      </c>
      <c r="M21" s="50"/>
      <c r="N21" s="28">
        <v>0.16719870000000001</v>
      </c>
      <c r="O21" s="116"/>
      <c r="P21" s="1"/>
    </row>
    <row r="22" spans="1:16" x14ac:dyDescent="0.2">
      <c r="A22" s="1"/>
      <c r="B22" s="27" t="s">
        <v>32</v>
      </c>
      <c r="C22" s="26"/>
      <c r="D22" s="28">
        <v>1.4416727540845335</v>
      </c>
      <c r="E22" s="50"/>
      <c r="F22" s="28">
        <v>0.14605779999999999</v>
      </c>
      <c r="G22" s="49"/>
      <c r="H22" s="28">
        <v>0.95638507765268088</v>
      </c>
      <c r="I22" s="50"/>
      <c r="J22" s="28">
        <v>0.1645056</v>
      </c>
      <c r="K22" s="49"/>
      <c r="L22" s="28">
        <v>0.70023789882037957</v>
      </c>
      <c r="M22" s="50"/>
      <c r="N22" s="28">
        <v>0.55142380000000002</v>
      </c>
      <c r="O22" s="116"/>
      <c r="P22" s="1"/>
    </row>
    <row r="23" spans="1:16" x14ac:dyDescent="0.2">
      <c r="A23" s="1"/>
      <c r="B23" s="27" t="s">
        <v>33</v>
      </c>
      <c r="C23" s="117"/>
      <c r="D23" s="31"/>
      <c r="E23" s="55"/>
      <c r="F23" s="31"/>
      <c r="G23" s="54"/>
      <c r="H23" s="28">
        <v>-4.339096948195345</v>
      </c>
      <c r="I23" s="50"/>
      <c r="J23" s="28">
        <v>0.4571482</v>
      </c>
      <c r="K23" s="49"/>
      <c r="L23" s="28">
        <v>-3.095027878879808</v>
      </c>
      <c r="M23" s="50"/>
      <c r="N23" s="28">
        <v>1.1380950000000001</v>
      </c>
      <c r="O23" s="116"/>
      <c r="P23" s="1"/>
    </row>
    <row r="24" spans="1:16" x14ac:dyDescent="0.2">
      <c r="A24" s="1"/>
      <c r="B24" s="33" t="s">
        <v>44</v>
      </c>
      <c r="C24" s="26"/>
      <c r="D24" s="50"/>
      <c r="E24" s="50"/>
      <c r="F24" s="50"/>
      <c r="G24" s="49"/>
      <c r="H24" s="118"/>
      <c r="I24" s="118"/>
      <c r="J24" s="118"/>
      <c r="K24" s="99"/>
      <c r="L24" s="118"/>
      <c r="M24" s="118"/>
      <c r="N24" s="118"/>
      <c r="O24" s="116"/>
      <c r="P24" s="1"/>
    </row>
    <row r="25" spans="1:16" x14ac:dyDescent="0.2">
      <c r="A25" s="1"/>
      <c r="B25" s="26" t="s">
        <v>15</v>
      </c>
      <c r="C25" s="26"/>
      <c r="D25" s="28">
        <v>0.53106171134101032</v>
      </c>
      <c r="E25" s="50"/>
      <c r="F25" s="28">
        <v>0.04</v>
      </c>
      <c r="G25" s="49"/>
      <c r="H25" s="28">
        <v>0.55576231763385597</v>
      </c>
      <c r="I25" s="50"/>
      <c r="J25" s="28">
        <v>0.22906789999999999</v>
      </c>
      <c r="K25" s="49"/>
      <c r="L25" s="28">
        <v>0.86642464188178314</v>
      </c>
      <c r="M25" s="50"/>
      <c r="N25" s="28">
        <v>0.66346729999999998</v>
      </c>
      <c r="O25" s="116"/>
      <c r="P25" s="1"/>
    </row>
    <row r="26" spans="1:16" x14ac:dyDescent="0.2">
      <c r="A26" s="1"/>
      <c r="B26" s="27" t="s">
        <v>17</v>
      </c>
      <c r="C26" s="26"/>
      <c r="D26" s="28">
        <v>0.49729583966364488</v>
      </c>
      <c r="E26" s="50"/>
      <c r="F26" s="28">
        <v>0.30225360000000001</v>
      </c>
      <c r="G26" s="49"/>
      <c r="H26" s="28">
        <v>0.42486967382253921</v>
      </c>
      <c r="I26" s="50"/>
      <c r="J26" s="28">
        <v>0.36402269999999998</v>
      </c>
      <c r="K26" s="49"/>
      <c r="L26" s="28">
        <v>7.4589257848693497E-2</v>
      </c>
      <c r="M26" s="50"/>
      <c r="N26" s="28">
        <v>0.90495400000000004</v>
      </c>
      <c r="O26" s="116"/>
      <c r="P26" s="1"/>
    </row>
    <row r="27" spans="1:16" x14ac:dyDescent="0.2">
      <c r="A27" s="1"/>
      <c r="B27" s="14" t="s">
        <v>18</v>
      </c>
      <c r="C27" s="26"/>
      <c r="D27" s="28">
        <v>0.28919147967874514</v>
      </c>
      <c r="E27" s="50"/>
      <c r="F27" s="28">
        <v>0.37625619999999999</v>
      </c>
      <c r="G27" s="49"/>
      <c r="H27" s="28">
        <v>0.99296691163161133</v>
      </c>
      <c r="I27" s="50"/>
      <c r="J27" s="28">
        <v>0.33474920000000002</v>
      </c>
      <c r="K27" s="49"/>
      <c r="L27" s="28">
        <v>0.98174868869454723</v>
      </c>
      <c r="M27" s="50"/>
      <c r="N27" s="28">
        <v>1.1600140000000001</v>
      </c>
      <c r="O27" s="116"/>
      <c r="P27" s="1"/>
    </row>
    <row r="28" spans="1:16" x14ac:dyDescent="0.2">
      <c r="A28" s="1"/>
      <c r="B28" s="27" t="s">
        <v>19</v>
      </c>
      <c r="C28" s="26"/>
      <c r="D28" s="28">
        <v>0.29725702358031836</v>
      </c>
      <c r="E28" s="50"/>
      <c r="F28" s="28">
        <v>0.22311829999999999</v>
      </c>
      <c r="G28" s="49"/>
      <c r="H28" s="28">
        <v>1.1160536509430549E-2</v>
      </c>
      <c r="I28" s="50"/>
      <c r="J28" s="28">
        <v>0.1649331</v>
      </c>
      <c r="K28" s="49"/>
      <c r="L28" s="28">
        <v>0.15913606596200916</v>
      </c>
      <c r="M28" s="50"/>
      <c r="N28" s="28">
        <v>0.62612800000000002</v>
      </c>
      <c r="O28" s="116"/>
      <c r="P28" s="1"/>
    </row>
    <row r="29" spans="1:16" x14ac:dyDescent="0.2">
      <c r="A29" s="1"/>
      <c r="B29" s="14" t="s">
        <v>20</v>
      </c>
      <c r="C29" s="26"/>
      <c r="D29" s="28">
        <v>3.1882055391013247E-3</v>
      </c>
      <c r="E29" s="50"/>
      <c r="F29" s="28">
        <v>1.0969E-3</v>
      </c>
      <c r="G29" s="49"/>
      <c r="H29" s="28">
        <v>1.0313868877384789E-3</v>
      </c>
      <c r="I29" s="50"/>
      <c r="J29" s="28">
        <v>9.3930000000000001E-4</v>
      </c>
      <c r="K29" s="49"/>
      <c r="L29" s="28">
        <v>5.5857927539954477E-4</v>
      </c>
      <c r="M29" s="50"/>
      <c r="N29" s="28">
        <v>4.6667000000000002E-3</v>
      </c>
      <c r="O29" s="116"/>
      <c r="P29" s="1"/>
    </row>
    <row r="30" spans="1:16" x14ac:dyDescent="0.2">
      <c r="A30" s="1"/>
      <c r="B30" s="14" t="s">
        <v>21</v>
      </c>
      <c r="C30" s="26"/>
      <c r="D30" s="28">
        <v>0.21053312915524064</v>
      </c>
      <c r="E30" s="50"/>
      <c r="F30" s="28">
        <v>0.12699779999999999</v>
      </c>
      <c r="G30" s="49"/>
      <c r="H30" s="28">
        <v>0.20095382471129133</v>
      </c>
      <c r="I30" s="50"/>
      <c r="J30" s="28">
        <v>7.48312E-2</v>
      </c>
      <c r="K30" s="49"/>
      <c r="L30" s="28">
        <v>0.12695504535102775</v>
      </c>
      <c r="M30" s="50"/>
      <c r="N30" s="28">
        <v>0.35568169999999999</v>
      </c>
      <c r="O30" s="116"/>
      <c r="P30" s="1"/>
    </row>
    <row r="31" spans="1:16" x14ac:dyDescent="0.2">
      <c r="A31" s="1"/>
      <c r="B31" s="14" t="s">
        <v>22</v>
      </c>
      <c r="C31" s="26"/>
      <c r="D31" s="28">
        <v>3.7746681134418632E-3</v>
      </c>
      <c r="E31" s="50"/>
      <c r="F31" s="28">
        <v>1.47987E-2</v>
      </c>
      <c r="G31" s="49"/>
      <c r="H31" s="28">
        <v>5.5813995583390652E-4</v>
      </c>
      <c r="I31" s="50"/>
      <c r="J31" s="28">
        <v>4.4996000000000003E-3</v>
      </c>
      <c r="K31" s="49"/>
      <c r="L31" s="28">
        <v>1.0947924842575374E-2</v>
      </c>
      <c r="M31" s="50"/>
      <c r="N31" s="28">
        <v>1.7851700000000002E-2</v>
      </c>
      <c r="O31" s="116"/>
      <c r="P31" s="1"/>
    </row>
    <row r="32" spans="1:16" x14ac:dyDescent="0.2">
      <c r="A32" s="1"/>
      <c r="B32" s="14" t="s">
        <v>24</v>
      </c>
      <c r="C32" s="26"/>
      <c r="D32" s="28">
        <v>3.1772501970956483E-3</v>
      </c>
      <c r="E32" s="50"/>
      <c r="F32" s="28">
        <v>1.35637E-2</v>
      </c>
      <c r="G32" s="49"/>
      <c r="H32" s="28">
        <v>6.4312348405314425E-4</v>
      </c>
      <c r="I32" s="50"/>
      <c r="J32" s="28">
        <v>1.5513900000000001E-2</v>
      </c>
      <c r="K32" s="49"/>
      <c r="L32" s="28">
        <v>1.4348339680879303E-3</v>
      </c>
      <c r="M32" s="50"/>
      <c r="N32" s="28">
        <v>1.9141399999999999E-2</v>
      </c>
      <c r="O32" s="116"/>
      <c r="P32" s="1"/>
    </row>
    <row r="33" spans="1:16" x14ac:dyDescent="0.2">
      <c r="A33" s="1"/>
      <c r="B33" s="14" t="s">
        <v>25</v>
      </c>
      <c r="C33" s="26"/>
      <c r="D33" s="28">
        <v>3.2752150764803485E-2</v>
      </c>
      <c r="E33" s="50"/>
      <c r="F33" s="28">
        <v>1.11009E-2</v>
      </c>
      <c r="G33" s="49"/>
      <c r="H33" s="28">
        <v>1.0562574666039172E-2</v>
      </c>
      <c r="I33" s="50"/>
      <c r="J33" s="28">
        <v>1.0013299999999999E-2</v>
      </c>
      <c r="K33" s="49"/>
      <c r="L33" s="28">
        <v>1.539466519944507E-2</v>
      </c>
      <c r="M33" s="50"/>
      <c r="N33" s="28">
        <v>1.32877E-2</v>
      </c>
      <c r="O33" s="116"/>
      <c r="P33" s="1"/>
    </row>
    <row r="34" spans="1:16" x14ac:dyDescent="0.2">
      <c r="A34" s="1"/>
      <c r="B34" s="14" t="s">
        <v>26</v>
      </c>
      <c r="C34" s="26"/>
      <c r="D34" s="28">
        <v>6.8120115575842927E-3</v>
      </c>
      <c r="E34" s="50"/>
      <c r="F34" s="28">
        <v>4.5364000000000003E-3</v>
      </c>
      <c r="G34" s="49"/>
      <c r="H34" s="28">
        <v>1.3817289939543136E-3</v>
      </c>
      <c r="I34" s="50"/>
      <c r="J34" s="28">
        <v>4.3771000000000001E-3</v>
      </c>
      <c r="K34" s="49"/>
      <c r="L34" s="28">
        <v>2.4318625581600008E-3</v>
      </c>
      <c r="M34" s="50"/>
      <c r="N34" s="28">
        <v>1.19154E-2</v>
      </c>
      <c r="O34" s="116"/>
      <c r="P34" s="1"/>
    </row>
    <row r="35" spans="1:16" x14ac:dyDescent="0.2">
      <c r="A35" s="1"/>
      <c r="B35" s="14" t="s">
        <v>27</v>
      </c>
      <c r="C35" s="26"/>
      <c r="D35" s="28">
        <v>0.11916326515023291</v>
      </c>
      <c r="E35" s="50"/>
      <c r="F35" s="28">
        <v>7.4261099999999997E-2</v>
      </c>
      <c r="G35" s="49"/>
      <c r="H35" s="28">
        <v>0.14773042392209393</v>
      </c>
      <c r="I35" s="50"/>
      <c r="J35" s="28">
        <v>5.5201699999999999E-2</v>
      </c>
      <c r="K35" s="49"/>
      <c r="L35" s="28">
        <v>0.12338026677580201</v>
      </c>
      <c r="M35" s="50"/>
      <c r="N35" s="28">
        <v>0.1754754</v>
      </c>
      <c r="O35" s="116"/>
      <c r="P35" s="1"/>
    </row>
    <row r="36" spans="1:16" x14ac:dyDescent="0.2">
      <c r="A36" s="1"/>
      <c r="B36" s="14" t="s">
        <v>28</v>
      </c>
      <c r="C36" s="26"/>
      <c r="D36" s="28">
        <v>6.6459124915422746E-2</v>
      </c>
      <c r="E36" s="50"/>
      <c r="F36" s="28">
        <v>2.1218500000000001E-2</v>
      </c>
      <c r="G36" s="49"/>
      <c r="H36" s="28">
        <v>3.3126380190421031E-3</v>
      </c>
      <c r="I36" s="50"/>
      <c r="J36" s="28">
        <v>8.0253000000000008E-3</v>
      </c>
      <c r="K36" s="49"/>
      <c r="L36" s="28">
        <v>1.3736170565941619E-2</v>
      </c>
      <c r="M36" s="50"/>
      <c r="N36" s="28">
        <v>5.0477899999999999E-2</v>
      </c>
      <c r="O36" s="116"/>
      <c r="P36" s="1"/>
    </row>
    <row r="37" spans="1:16" x14ac:dyDescent="0.2">
      <c r="A37" s="1"/>
      <c r="B37" s="14" t="s">
        <v>23</v>
      </c>
      <c r="C37" s="26"/>
      <c r="D37" s="28">
        <v>1.8374822252088653E-3</v>
      </c>
      <c r="E37" s="50"/>
      <c r="F37" s="28">
        <v>0.1118292</v>
      </c>
      <c r="G37" s="49"/>
      <c r="H37" s="28">
        <v>0.13229238315896175</v>
      </c>
      <c r="I37" s="50"/>
      <c r="J37" s="28">
        <v>9.43272E-2</v>
      </c>
      <c r="K37" s="49"/>
      <c r="L37" s="28">
        <v>2.5322952120447634E-2</v>
      </c>
      <c r="M37" s="50"/>
      <c r="N37" s="28">
        <v>0.43378260000000002</v>
      </c>
      <c r="O37" s="116"/>
      <c r="P37" s="1"/>
    </row>
    <row r="38" spans="1:16" x14ac:dyDescent="0.2">
      <c r="A38" s="1"/>
      <c r="B38" s="14" t="s">
        <v>29</v>
      </c>
      <c r="C38" s="26"/>
      <c r="D38" s="28">
        <v>0.23587926770875756</v>
      </c>
      <c r="E38" s="50"/>
      <c r="F38" s="28">
        <v>9.0953599999999996E-2</v>
      </c>
      <c r="G38" s="49"/>
      <c r="H38" s="28">
        <v>2.1443633928248201E-2</v>
      </c>
      <c r="I38" s="50"/>
      <c r="J38" s="28">
        <v>0.1081445</v>
      </c>
      <c r="K38" s="49"/>
      <c r="L38" s="28">
        <v>5.5341991180929744E-2</v>
      </c>
      <c r="M38" s="50"/>
      <c r="N38" s="28">
        <v>0.2309918</v>
      </c>
      <c r="O38" s="116"/>
      <c r="P38" s="1"/>
    </row>
    <row r="39" spans="1:16" x14ac:dyDescent="0.2">
      <c r="A39" s="1"/>
      <c r="B39" s="14" t="s">
        <v>30</v>
      </c>
      <c r="C39" s="26"/>
      <c r="D39" s="28">
        <v>1.9456797960577654</v>
      </c>
      <c r="E39" s="50"/>
      <c r="F39" s="28">
        <v>0.10829569999999999</v>
      </c>
      <c r="G39" s="49"/>
      <c r="H39" s="28">
        <v>3.5896988017232019E-2</v>
      </c>
      <c r="I39" s="50"/>
      <c r="J39" s="28">
        <v>0.1238527</v>
      </c>
      <c r="K39" s="49"/>
      <c r="L39" s="28">
        <v>5.1183305155142231E-2</v>
      </c>
      <c r="M39" s="50"/>
      <c r="N39" s="28">
        <v>0.40628229999999999</v>
      </c>
      <c r="O39" s="116"/>
      <c r="P39" s="1"/>
    </row>
    <row r="40" spans="1:16" x14ac:dyDescent="0.2">
      <c r="A40" s="1"/>
      <c r="B40" s="27" t="s">
        <v>31</v>
      </c>
      <c r="C40" s="26"/>
      <c r="D40" s="28">
        <v>0.88500760441446014</v>
      </c>
      <c r="E40" s="50"/>
      <c r="F40" s="28">
        <v>8.0814300000000006E-2</v>
      </c>
      <c r="G40" s="49"/>
      <c r="H40" s="28">
        <v>0.10617574123013432</v>
      </c>
      <c r="I40" s="50"/>
      <c r="J40" s="28">
        <v>0.18803300000000001</v>
      </c>
      <c r="K40" s="49"/>
      <c r="L40" s="28">
        <v>0.10258168515361107</v>
      </c>
      <c r="M40" s="50"/>
      <c r="N40" s="28">
        <v>0.40714289999999997</v>
      </c>
      <c r="O40" s="116"/>
      <c r="P40" s="1"/>
    </row>
    <row r="41" spans="1:16" x14ac:dyDescent="0.2">
      <c r="A41" s="1"/>
      <c r="B41" s="27" t="s">
        <v>32</v>
      </c>
      <c r="C41" s="26"/>
      <c r="D41" s="28">
        <v>1.1643598803716855</v>
      </c>
      <c r="E41" s="50"/>
      <c r="F41" s="28">
        <v>0.1148578</v>
      </c>
      <c r="G41" s="49"/>
      <c r="H41" s="28">
        <v>0.18170437678745974</v>
      </c>
      <c r="I41" s="50"/>
      <c r="J41" s="28">
        <v>0.1917797</v>
      </c>
      <c r="K41" s="49"/>
      <c r="L41" s="28">
        <v>3.6321533313347448E-2</v>
      </c>
      <c r="M41" s="50"/>
      <c r="N41" s="28">
        <v>0.70916539999999995</v>
      </c>
      <c r="O41" s="116"/>
      <c r="P41" s="1"/>
    </row>
    <row r="42" spans="1:16" x14ac:dyDescent="0.2">
      <c r="A42" s="1"/>
      <c r="B42" s="27" t="s">
        <v>33</v>
      </c>
      <c r="C42" s="117"/>
      <c r="D42" s="28"/>
      <c r="E42" s="55"/>
      <c r="F42" s="31"/>
      <c r="G42" s="54"/>
      <c r="H42" s="28">
        <v>3.9248361872352755E-2</v>
      </c>
      <c r="I42" s="55"/>
      <c r="J42" s="28">
        <v>9.08664E-2</v>
      </c>
      <c r="K42" s="54"/>
      <c r="L42" s="28">
        <v>0.18452169458370568</v>
      </c>
      <c r="M42" s="55"/>
      <c r="N42" s="28">
        <v>0.67196659999999997</v>
      </c>
      <c r="O42" s="119"/>
      <c r="P42" s="1"/>
    </row>
    <row r="43" spans="1:16" x14ac:dyDescent="0.2">
      <c r="A43" s="1"/>
      <c r="B43" s="35" t="s">
        <v>45</v>
      </c>
      <c r="C43" s="35"/>
      <c r="D43" s="149">
        <v>1770</v>
      </c>
      <c r="E43" s="149"/>
      <c r="F43" s="149"/>
      <c r="G43" s="35"/>
      <c r="H43" s="149">
        <v>1801</v>
      </c>
      <c r="I43" s="149"/>
      <c r="J43" s="149"/>
      <c r="K43" s="35"/>
      <c r="L43" s="149">
        <v>1801</v>
      </c>
      <c r="M43" s="149"/>
      <c r="N43" s="149"/>
      <c r="O43" s="120"/>
      <c r="P43" s="1"/>
    </row>
    <row r="44" spans="1:16" x14ac:dyDescent="0.2">
      <c r="A44" s="1"/>
      <c r="B44" s="6" t="s">
        <v>46</v>
      </c>
      <c r="C44" s="6"/>
      <c r="D44" s="150">
        <v>362850</v>
      </c>
      <c r="E44" s="150"/>
      <c r="F44" s="150"/>
      <c r="G44" s="6"/>
      <c r="H44" s="150">
        <v>416031</v>
      </c>
      <c r="I44" s="150"/>
      <c r="J44" s="150"/>
      <c r="K44" s="6"/>
      <c r="L44" s="150">
        <v>194357</v>
      </c>
      <c r="M44" s="150"/>
      <c r="N44" s="150"/>
      <c r="O44" s="115"/>
      <c r="P44" s="1"/>
    </row>
    <row r="45" spans="1:16" ht="17" thickBot="1" x14ac:dyDescent="0.25">
      <c r="A45" s="1"/>
      <c r="B45" s="9" t="s">
        <v>47</v>
      </c>
      <c r="C45" s="9"/>
      <c r="D45" s="172">
        <v>-5522.4407000000001</v>
      </c>
      <c r="E45" s="172"/>
      <c r="F45" s="172"/>
      <c r="G45" s="9"/>
      <c r="H45" s="172">
        <v>-5550.4629999999997</v>
      </c>
      <c r="I45" s="172"/>
      <c r="J45" s="172"/>
      <c r="K45" s="9"/>
      <c r="L45" s="172">
        <v>-5224.6355000000003</v>
      </c>
      <c r="M45" s="172"/>
      <c r="N45" s="172"/>
      <c r="O45" s="121"/>
      <c r="P45" s="1"/>
    </row>
    <row r="46" spans="1:16" ht="17" customHeight="1" thickTop="1" x14ac:dyDescent="0.2">
      <c r="A46" s="1"/>
      <c r="B46" s="144" t="s">
        <v>331</v>
      </c>
      <c r="C46" s="144"/>
      <c r="D46" s="144"/>
      <c r="E46" s="144"/>
      <c r="F46" s="144"/>
      <c r="G46" s="144"/>
      <c r="H46" s="144"/>
      <c r="I46" s="144"/>
      <c r="J46" s="144"/>
      <c r="K46" s="144"/>
      <c r="L46" s="144"/>
      <c r="M46" s="144"/>
      <c r="N46" s="144"/>
      <c r="O46" s="144"/>
      <c r="P46" s="1"/>
    </row>
    <row r="47" spans="1:16" x14ac:dyDescent="0.2">
      <c r="A47" s="1"/>
      <c r="B47" s="145"/>
      <c r="C47" s="145"/>
      <c r="D47" s="145"/>
      <c r="E47" s="145"/>
      <c r="F47" s="145"/>
      <c r="G47" s="145"/>
      <c r="H47" s="145"/>
      <c r="I47" s="145"/>
      <c r="J47" s="145"/>
      <c r="K47" s="145"/>
      <c r="L47" s="145"/>
      <c r="M47" s="145"/>
      <c r="N47" s="145"/>
      <c r="O47" s="145"/>
      <c r="P47" s="1"/>
    </row>
    <row r="48" spans="1:16" x14ac:dyDescent="0.2">
      <c r="A48" s="1"/>
      <c r="B48" s="145"/>
      <c r="C48" s="145"/>
      <c r="D48" s="145"/>
      <c r="E48" s="145"/>
      <c r="F48" s="145"/>
      <c r="G48" s="145"/>
      <c r="H48" s="145"/>
      <c r="I48" s="145"/>
      <c r="J48" s="145"/>
      <c r="K48" s="145"/>
      <c r="L48" s="145"/>
      <c r="M48" s="145"/>
      <c r="N48" s="145"/>
      <c r="O48" s="145"/>
      <c r="P48" s="1"/>
    </row>
    <row r="49" spans="1:16" x14ac:dyDescent="0.2">
      <c r="A49" s="1"/>
      <c r="B49" s="145"/>
      <c r="C49" s="145"/>
      <c r="D49" s="145"/>
      <c r="E49" s="145"/>
      <c r="F49" s="145"/>
      <c r="G49" s="145"/>
      <c r="H49" s="145"/>
      <c r="I49" s="145"/>
      <c r="J49" s="145"/>
      <c r="K49" s="145"/>
      <c r="L49" s="145"/>
      <c r="M49" s="145"/>
      <c r="N49" s="145"/>
      <c r="O49" s="145"/>
      <c r="P49" s="1"/>
    </row>
    <row r="50" spans="1:16" x14ac:dyDescent="0.2">
      <c r="A50" s="1"/>
      <c r="B50" s="145"/>
      <c r="C50" s="145"/>
      <c r="D50" s="145"/>
      <c r="E50" s="145"/>
      <c r="F50" s="145"/>
      <c r="G50" s="145"/>
      <c r="H50" s="145"/>
      <c r="I50" s="145"/>
      <c r="J50" s="145"/>
      <c r="K50" s="145"/>
      <c r="L50" s="145"/>
      <c r="M50" s="145"/>
      <c r="N50" s="145"/>
      <c r="O50" s="145"/>
      <c r="P50" s="1"/>
    </row>
    <row r="51" spans="1:16" x14ac:dyDescent="0.2">
      <c r="A51" s="1"/>
      <c r="B51" s="145"/>
      <c r="C51" s="145"/>
      <c r="D51" s="145"/>
      <c r="E51" s="145"/>
      <c r="F51" s="145"/>
      <c r="G51" s="145"/>
      <c r="H51" s="145"/>
      <c r="I51" s="145"/>
      <c r="J51" s="145"/>
      <c r="K51" s="145"/>
      <c r="L51" s="145"/>
      <c r="M51" s="145"/>
      <c r="N51" s="145"/>
      <c r="O51" s="145"/>
      <c r="P51" s="1"/>
    </row>
    <row r="52" spans="1:16" x14ac:dyDescent="0.2">
      <c r="A52" s="1"/>
      <c r="B52" s="145"/>
      <c r="C52" s="145"/>
      <c r="D52" s="145"/>
      <c r="E52" s="145"/>
      <c r="F52" s="145"/>
      <c r="G52" s="145"/>
      <c r="H52" s="145"/>
      <c r="I52" s="145"/>
      <c r="J52" s="145"/>
      <c r="K52" s="145"/>
      <c r="L52" s="145"/>
      <c r="M52" s="145"/>
      <c r="N52" s="145"/>
      <c r="O52" s="145"/>
      <c r="P52" s="1"/>
    </row>
    <row r="53" spans="1:16" x14ac:dyDescent="0.2">
      <c r="A53" s="1"/>
      <c r="B53" s="145"/>
      <c r="C53" s="145"/>
      <c r="D53" s="145"/>
      <c r="E53" s="145"/>
      <c r="F53" s="145"/>
      <c r="G53" s="145"/>
      <c r="H53" s="145"/>
      <c r="I53" s="145"/>
      <c r="J53" s="145"/>
      <c r="K53" s="145"/>
      <c r="L53" s="145"/>
      <c r="M53" s="145"/>
      <c r="N53" s="145"/>
      <c r="O53" s="145"/>
      <c r="P53" s="1"/>
    </row>
    <row r="54" spans="1:16" x14ac:dyDescent="0.2">
      <c r="A54" s="1"/>
      <c r="B54" s="145"/>
      <c r="C54" s="145"/>
      <c r="D54" s="145"/>
      <c r="E54" s="145"/>
      <c r="F54" s="145"/>
      <c r="G54" s="145"/>
      <c r="H54" s="145"/>
      <c r="I54" s="145"/>
      <c r="J54" s="145"/>
      <c r="K54" s="145"/>
      <c r="L54" s="145"/>
      <c r="M54" s="145"/>
      <c r="N54" s="145"/>
      <c r="O54" s="145"/>
      <c r="P54" s="1"/>
    </row>
    <row r="55" spans="1:16" x14ac:dyDescent="0.2">
      <c r="A55" s="1"/>
      <c r="B55" s="145"/>
      <c r="C55" s="145"/>
      <c r="D55" s="145"/>
      <c r="E55" s="145"/>
      <c r="F55" s="145"/>
      <c r="G55" s="145"/>
      <c r="H55" s="145"/>
      <c r="I55" s="145"/>
      <c r="J55" s="145"/>
      <c r="K55" s="145"/>
      <c r="L55" s="145"/>
      <c r="M55" s="145"/>
      <c r="N55" s="145"/>
      <c r="O55" s="145"/>
      <c r="P55" s="1"/>
    </row>
    <row r="56" spans="1:16" x14ac:dyDescent="0.2">
      <c r="A56" s="1"/>
      <c r="B56" s="145"/>
      <c r="C56" s="145"/>
      <c r="D56" s="145"/>
      <c r="E56" s="145"/>
      <c r="F56" s="145"/>
      <c r="G56" s="145"/>
      <c r="H56" s="145"/>
      <c r="I56" s="145"/>
      <c r="J56" s="145"/>
      <c r="K56" s="145"/>
      <c r="L56" s="145"/>
      <c r="M56" s="145"/>
      <c r="N56" s="145"/>
      <c r="O56" s="145"/>
      <c r="P56" s="1"/>
    </row>
    <row r="57" spans="1:16" x14ac:dyDescent="0.2">
      <c r="A57" s="1"/>
      <c r="B57" s="1"/>
      <c r="C57" s="1"/>
      <c r="D57" s="1"/>
      <c r="E57" s="1"/>
      <c r="F57" s="1"/>
      <c r="G57" s="1"/>
      <c r="H57" s="1"/>
      <c r="I57" s="1"/>
      <c r="J57" s="1"/>
      <c r="K57" s="1"/>
      <c r="L57" s="1"/>
      <c r="M57" s="1"/>
      <c r="N57" s="1"/>
      <c r="O57" s="1"/>
      <c r="P57" s="1"/>
    </row>
  </sheetData>
  <mergeCells count="14">
    <mergeCell ref="B46:O56"/>
    <mergeCell ref="D44:F44"/>
    <mergeCell ref="H44:J44"/>
    <mergeCell ref="L44:N44"/>
    <mergeCell ref="D45:F45"/>
    <mergeCell ref="H45:J45"/>
    <mergeCell ref="L45:N45"/>
    <mergeCell ref="B2:G2"/>
    <mergeCell ref="D3:F3"/>
    <mergeCell ref="H3:J3"/>
    <mergeCell ref="L3:N3"/>
    <mergeCell ref="D43:F43"/>
    <mergeCell ref="H43:J43"/>
    <mergeCell ref="L43:N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5</vt:lpstr>
      <vt:lpstr>Table 6</vt:lpstr>
      <vt:lpstr>Table A1</vt:lpstr>
      <vt:lpstr>Table A2</vt:lpstr>
      <vt:lpstr>Table A3</vt:lpstr>
      <vt:lpstr>Table A4</vt:lpstr>
      <vt:lpstr>Table A5</vt:lpstr>
      <vt:lpstr>Table A6</vt:lpstr>
      <vt:lpstr>Table A7</vt:lpstr>
      <vt:lpstr>Table A8</vt:lpstr>
      <vt:lpstr>Table A9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Cronin</dc:creator>
  <cp:lastModifiedBy>Christopher Cronin</cp:lastModifiedBy>
  <dcterms:created xsi:type="dcterms:W3CDTF">2019-02-08T02:28:50Z</dcterms:created>
  <dcterms:modified xsi:type="dcterms:W3CDTF">2019-02-13T19:28:31Z</dcterms:modified>
</cp:coreProperties>
</file>